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G:\Personalrecht\Arbeitsrecht\Service Portal - veröffentlichte Musterverträge-Formulare\Excel-Berechnungen\"/>
    </mc:Choice>
  </mc:AlternateContent>
  <xr:revisionPtr revIDLastSave="0" documentId="13_ncr:1_{A0C26DB3-CF9F-4E6E-A663-50DBB04807E9}" xr6:coauthVersionLast="47" xr6:coauthVersionMax="47" xr10:uidLastSave="{00000000-0000-0000-0000-000000000000}"/>
  <bookViews>
    <workbookView xWindow="-120" yWindow="-120" windowWidth="22185" windowHeight="11985" activeTab="1" xr2:uid="{00000000-000D-0000-FFFF-FFFF00000000}"/>
  </bookViews>
  <sheets>
    <sheet name="Berechnung" sheetId="1" r:id="rId1"/>
    <sheet name="Jahresindexwer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1" l="1"/>
  <c r="E36" i="1"/>
  <c r="E35" i="1"/>
  <c r="E38" i="1" l="1"/>
  <c r="F39" i="1" s="1"/>
  <c r="C7" i="1" s="1"/>
  <c r="D7" i="1" s="1"/>
  <c r="D6" i="1" l="1"/>
  <c r="G9" i="1" l="1"/>
  <c r="G11" i="1" l="1"/>
  <c r="G10" i="1"/>
  <c r="G8" i="1" l="1"/>
  <c r="G6" i="1" l="1"/>
  <c r="G7" i="1"/>
  <c r="G12" i="1" l="1"/>
  <c r="G16" i="1" l="1"/>
  <c r="G15" i="1"/>
  <c r="G17" i="1"/>
  <c r="G14" i="1"/>
  <c r="G20" i="1" l="1"/>
  <c r="G19" i="1"/>
</calcChain>
</file>

<file path=xl/sharedStrings.xml><?xml version="1.0" encoding="utf-8"?>
<sst xmlns="http://schemas.openxmlformats.org/spreadsheetml/2006/main" count="53" uniqueCount="52">
  <si>
    <t>Eingruppierung ständige Vertretung</t>
  </si>
  <si>
    <t>ab 25 Punkte Kategorie</t>
  </si>
  <si>
    <t>unter 10 Punkte Kategorie</t>
  </si>
  <si>
    <t>Summe</t>
  </si>
  <si>
    <t>11 bis 20 Personen</t>
  </si>
  <si>
    <t>bis 10 Personen</t>
  </si>
  <si>
    <t>Förderung von Ehrenamtlichen (Voraussetzung ganzjähriges Engagement, ausgenommen: Mitglieder von Gremien)</t>
  </si>
  <si>
    <t>3 (4)</t>
  </si>
  <si>
    <t>je Angebot</t>
  </si>
  <si>
    <t>3 (3)</t>
  </si>
  <si>
    <t>je angefangene 25.000 Euro</t>
  </si>
  <si>
    <t>3 (2)</t>
  </si>
  <si>
    <t>je angefangene Vollkraft</t>
  </si>
  <si>
    <t>3 (1)</t>
  </si>
  <si>
    <t>Punkte Gesamt</t>
  </si>
  <si>
    <t>Bemessung</t>
  </si>
  <si>
    <t>Punkte</t>
  </si>
  <si>
    <t>Faktor</t>
  </si>
  <si>
    <t>Kriterien nach Abschnitt 10 KEntgO</t>
  </si>
  <si>
    <t>Für Einrichtung:</t>
  </si>
  <si>
    <t>Eingruppierung Geschäftsführung</t>
  </si>
  <si>
    <t>10 bis unter 18 Punkte Kategorie</t>
  </si>
  <si>
    <t>18 bis unter 25 Punkte Kategorie</t>
  </si>
  <si>
    <t>Datum</t>
  </si>
  <si>
    <t>Unterschrift der/des Personalverantwortlichen</t>
  </si>
  <si>
    <t>Unterschrift der/des Vorsitzenden / des Vorstandes</t>
  </si>
  <si>
    <t>über 20 Personen</t>
  </si>
  <si>
    <t>Protokollerklärung</t>
  </si>
  <si>
    <r>
      <t>-</t>
    </r>
    <r>
      <rPr>
        <sz val="10"/>
        <color theme="1"/>
        <rFont val="Trebuchet MS"/>
        <family val="2"/>
      </rPr>
      <t>     Summe der Außergewöhnlichen Erträge (derzeit Kontengruppe 56),</t>
    </r>
  </si>
  <si>
    <r>
      <t>-</t>
    </r>
    <r>
      <rPr>
        <sz val="10"/>
        <color theme="1"/>
        <rFont val="Trebuchet MS"/>
        <family val="2"/>
      </rPr>
      <t>     zuzüglich Summe Spenden (derzeit Kontenuntergruppe 571),</t>
    </r>
  </si>
  <si>
    <r>
      <t>-</t>
    </r>
    <r>
      <rPr>
        <sz val="10"/>
        <color theme="1"/>
        <rFont val="Trebuchet MS"/>
        <family val="2"/>
      </rPr>
      <t>     zuzüglich Summe Kollekten, Vermächtnisse, Bußgelder (derzeit Kontenuntergruppe 572),</t>
    </r>
  </si>
  <si>
    <r>
      <t>-</t>
    </r>
    <r>
      <rPr>
        <sz val="10"/>
        <color theme="1"/>
        <rFont val="Trebuchet MS"/>
        <family val="2"/>
      </rPr>
      <t>     abzüglich Sonstige außergewöhnliche Aufwendungen (derzeit Kontengruppe 78).</t>
    </r>
  </si>
  <si>
    <t>Indexwerte</t>
  </si>
  <si>
    <t>Jahresdurchschnitt</t>
  </si>
  <si>
    <t>Jahr</t>
  </si>
  <si>
    <t>Wert</t>
  </si>
  <si>
    <t>Index 2017</t>
  </si>
  <si>
    <t>Jahresergebnis bereinigt</t>
  </si>
  <si>
    <t>durchschnittliches Jahresergebnis</t>
  </si>
  <si>
    <t xml:space="preserve">Das Außerordentliche Ergebnis berechnet sich auf Grundlage des Musterkontenrahmens der Diakonie Baden-Württemberg </t>
  </si>
  <si>
    <t>in der jeweils gültigen Fassung wie folgt:</t>
  </si>
  <si>
    <t>Berechnungsschema zur Ermittlung der Punktzahl für die Eingruppierung nach Abschnitt 10 KEntgO</t>
  </si>
  <si>
    <t>Geschäftsführung und ständige Vertretung in Diakonie- und Sozialstationen</t>
  </si>
  <si>
    <r>
      <rPr>
        <b/>
        <sz val="10"/>
        <color theme="1"/>
        <rFont val="Trebuchet MS"/>
        <family val="2"/>
      </rPr>
      <t xml:space="preserve">Durchschnittliche </t>
    </r>
    <r>
      <rPr>
        <sz val="10"/>
        <color theme="1"/>
        <rFont val="Trebuchet MS"/>
        <family val="2"/>
      </rPr>
      <t xml:space="preserve">Anzahl der Mitarbeitenden in Vollkräften (ohne Geschäftsführungsstelle) der </t>
    </r>
    <r>
      <rPr>
        <b/>
        <sz val="10"/>
        <color theme="1"/>
        <rFont val="Trebuchet MS"/>
        <family val="2"/>
      </rPr>
      <t>letzten drei Jahre</t>
    </r>
    <r>
      <rPr>
        <sz val="10"/>
        <color theme="1"/>
        <rFont val="Trebuchet MS"/>
        <family val="2"/>
      </rPr>
      <t xml:space="preserve"> berechnet nach der VB-Statistik der ZGAST, gerundet auf die zweite Nachkommastelle.</t>
    </r>
  </si>
  <si>
    <r>
      <rPr>
        <b/>
        <sz val="10"/>
        <color theme="1"/>
        <rFont val="Trebuchet MS"/>
        <family val="2"/>
      </rPr>
      <t xml:space="preserve">Durchschnittliches </t>
    </r>
    <r>
      <rPr>
        <sz val="10"/>
        <color theme="1"/>
        <rFont val="Trebuchet MS"/>
        <family val="2"/>
      </rPr>
      <t xml:space="preserve">Jahresergebnis der </t>
    </r>
    <r>
      <rPr>
        <b/>
        <sz val="10"/>
        <color theme="1"/>
        <rFont val="Trebuchet MS"/>
        <family val="2"/>
      </rPr>
      <t>letzten drei geprüften</t>
    </r>
    <r>
      <rPr>
        <sz val="10"/>
        <color theme="1"/>
        <rFont val="Trebuchet MS"/>
        <family val="2"/>
      </rPr>
      <t xml:space="preserve"> Jahresabschlüsse, vermindert um das Außerordentliche Ergebnis und bereinigt um Entwicklung Verbraucherpreisindex Baden-Württemberg (siehe unten).</t>
    </r>
  </si>
  <si>
    <t>Management von Teilbetrieben (organisierte Nachbarschaftshilfe, Tagespflege, Kurzzeitpflege (ganzjährig betrieben), Familienpflege, Essen auf Rädern, Betreutes Wohnen, niederschwellige Angebote, weitere Dienste und Aufgaben, die von Schwierigkeitsgrad und Umfang mit den vorgenannten vergleichbar sind).</t>
  </si>
  <si>
    <t>Die um das Außerordentliche Ergebnis verminderten Jahresergebnisse der letzten drei geprüften Jahresabschlüsse, sind auf das Jahr 2017</t>
  </si>
  <si>
    <t>um den jeweils geltenden Verbraucherpreisindex für Baden-Württemberg des Statistischen Landesamtes Baden-Württemberg wie folgt</t>
  </si>
  <si>
    <t>bereinigt:</t>
  </si>
  <si>
    <t>Jahresergebnis
ohne außerordentlichem Ergebnis</t>
  </si>
  <si>
    <t xml:space="preserve">Index vom Ergeb-nisjahr aus Tabelle Jahresindexwerte </t>
  </si>
  <si>
    <t>Jahr der Ermittlung der Eingruppierung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</si>
</sst>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_€"/>
    <numFmt numFmtId="166" formatCode="0.0"/>
  </numFmts>
  <fonts count="9" x14ac:knownFonts="1">
    <font>
      <sz val="10"/>
      <color theme="1"/>
      <name val="Trebuchet MS"/>
      <family val="2"/>
    </font>
    <font>
      <b/>
      <sz val="10"/>
      <color theme="1"/>
      <name val="Trebuchet MS"/>
      <family val="2"/>
    </font>
    <font>
      <sz val="14"/>
      <color theme="1"/>
      <name val="Trebuchet MS"/>
      <family val="2"/>
    </font>
    <font>
      <b/>
      <sz val="11"/>
      <color theme="1"/>
      <name val="Trebuchet MS"/>
      <family val="2"/>
    </font>
    <font>
      <b/>
      <sz val="11"/>
      <name val="Trebuchet MS"/>
      <family val="2"/>
    </font>
    <font>
      <b/>
      <sz val="12"/>
      <color theme="1"/>
      <name val="Trebuchet MS"/>
      <family val="2"/>
    </font>
    <font>
      <sz val="10"/>
      <name val="Trebuchet MS"/>
      <family val="2"/>
    </font>
    <font>
      <b/>
      <sz val="14"/>
      <color theme="1"/>
      <name val="Trebuchet MS"/>
      <family val="2"/>
    </font>
    <font>
      <b/>
      <sz val="10.5"/>
      <color theme="1"/>
      <name val="Trebuchet MS"/>
      <family val="2"/>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1">
    <xf numFmtId="0" fontId="0" fillId="0" borderId="0"/>
  </cellStyleXfs>
  <cellXfs count="71">
    <xf numFmtId="0" fontId="0" fillId="0" borderId="0" xfId="0"/>
    <xf numFmtId="0" fontId="0" fillId="0" borderId="0" xfId="0" applyAlignment="1">
      <alignment wrapText="1"/>
    </xf>
    <xf numFmtId="0" fontId="0" fillId="0" borderId="0" xfId="0" applyAlignment="1">
      <alignment horizontal="center"/>
    </xf>
    <xf numFmtId="49" fontId="0" fillId="0" borderId="0" xfId="0" applyNumberFormat="1" applyAlignment="1">
      <alignment wrapText="1"/>
    </xf>
    <xf numFmtId="0" fontId="0" fillId="0" borderId="0" xfId="0" applyAlignment="1">
      <alignment horizontal="right"/>
    </xf>
    <xf numFmtId="49" fontId="0" fillId="0" borderId="0" xfId="0" applyNumberFormat="1" applyAlignment="1">
      <alignment horizontal="right" wrapText="1"/>
    </xf>
    <xf numFmtId="0" fontId="2" fillId="0" borderId="2" xfId="0" applyFont="1" applyBorder="1" applyAlignment="1">
      <alignment horizontal="right"/>
    </xf>
    <xf numFmtId="0" fontId="2" fillId="0" borderId="3" xfId="0" applyFont="1" applyBorder="1" applyAlignment="1">
      <alignment horizontal="center"/>
    </xf>
    <xf numFmtId="0" fontId="2" fillId="0" borderId="4" xfId="0" applyFont="1" applyBorder="1" applyAlignment="1">
      <alignment horizontal="center"/>
    </xf>
    <xf numFmtId="0" fontId="2" fillId="0" borderId="3" xfId="0" applyFont="1" applyBorder="1"/>
    <xf numFmtId="49" fontId="2" fillId="0" borderId="3" xfId="0" applyNumberFormat="1" applyFont="1" applyBorder="1" applyAlignment="1">
      <alignment wrapText="1"/>
    </xf>
    <xf numFmtId="0" fontId="0" fillId="0" borderId="5" xfId="0" applyBorder="1"/>
    <xf numFmtId="0" fontId="0" fillId="0" borderId="6" xfId="0" applyBorder="1"/>
    <xf numFmtId="0" fontId="0" fillId="0" borderId="1" xfId="0" applyBorder="1" applyAlignment="1">
      <alignment wrapText="1"/>
    </xf>
    <xf numFmtId="0" fontId="0" fillId="0" borderId="7" xfId="0" applyBorder="1" applyAlignment="1">
      <alignment horizontal="center"/>
    </xf>
    <xf numFmtId="0" fontId="0" fillId="0" borderId="1" xfId="0" applyBorder="1" applyAlignment="1">
      <alignment vertical="top" wrapText="1"/>
    </xf>
    <xf numFmtId="0" fontId="0" fillId="0" borderId="1" xfId="0" applyBorder="1" applyAlignment="1">
      <alignment horizontal="center"/>
    </xf>
    <xf numFmtId="0" fontId="0" fillId="0" borderId="14" xfId="0" applyBorder="1" applyAlignment="1">
      <alignment horizontal="center" vertical="center"/>
    </xf>
    <xf numFmtId="49" fontId="0" fillId="0" borderId="1" xfId="0" applyNumberFormat="1" applyBorder="1" applyAlignment="1">
      <alignment vertical="top" wrapText="1"/>
    </xf>
    <xf numFmtId="0" fontId="0" fillId="0" borderId="8" xfId="0" applyBorder="1" applyAlignment="1">
      <alignment wrapText="1"/>
    </xf>
    <xf numFmtId="49" fontId="0" fillId="0" borderId="1" xfId="0" applyNumberFormat="1" applyBorder="1" applyAlignment="1">
      <alignment wrapText="1"/>
    </xf>
    <xf numFmtId="0" fontId="3" fillId="0" borderId="16" xfId="0" applyFont="1" applyBorder="1" applyAlignment="1">
      <alignment horizontal="center"/>
    </xf>
    <xf numFmtId="0" fontId="3" fillId="0" borderId="17" xfId="0" applyFont="1" applyBorder="1" applyAlignment="1">
      <alignment horizontal="center"/>
    </xf>
    <xf numFmtId="49" fontId="3" fillId="0" borderId="17" xfId="0" applyNumberFormat="1" applyFont="1" applyBorder="1" applyAlignment="1">
      <alignment wrapText="1"/>
    </xf>
    <xf numFmtId="49" fontId="3" fillId="0" borderId="18" xfId="0" applyNumberFormat="1" applyFont="1" applyBorder="1" applyAlignment="1">
      <alignment wrapText="1"/>
    </xf>
    <xf numFmtId="0" fontId="5" fillId="0" borderId="0" xfId="0" applyFont="1"/>
    <xf numFmtId="0" fontId="7" fillId="0" borderId="0" xfId="0" applyFont="1"/>
    <xf numFmtId="0" fontId="0" fillId="0" borderId="0" xfId="0" applyAlignment="1">
      <alignment vertical="center" wrapText="1"/>
    </xf>
    <xf numFmtId="0" fontId="1" fillId="0" borderId="0" xfId="0" applyFont="1" applyAlignment="1">
      <alignment horizontal="center" vertical="center" wrapText="1"/>
    </xf>
    <xf numFmtId="4" fontId="0" fillId="2" borderId="1" xfId="0" applyNumberFormat="1" applyFill="1" applyBorder="1" applyProtection="1">
      <protection locked="0"/>
    </xf>
    <xf numFmtId="0" fontId="1" fillId="0" borderId="0" xfId="0" applyFont="1" applyAlignment="1">
      <alignment horizontal="right"/>
    </xf>
    <xf numFmtId="0" fontId="0" fillId="2" borderId="0" xfId="0" applyFill="1" applyProtection="1">
      <protection locked="0"/>
    </xf>
    <xf numFmtId="0" fontId="0" fillId="2" borderId="19" xfId="0" applyFill="1" applyBorder="1" applyProtection="1">
      <protection locked="0"/>
    </xf>
    <xf numFmtId="49" fontId="0" fillId="0" borderId="19" xfId="0" applyNumberFormat="1" applyBorder="1" applyAlignment="1">
      <alignment wrapText="1"/>
    </xf>
    <xf numFmtId="0" fontId="0" fillId="0" borderId="19" xfId="0" applyBorder="1"/>
    <xf numFmtId="0" fontId="0" fillId="0" borderId="19" xfId="0" applyBorder="1" applyAlignment="1">
      <alignment horizontal="center"/>
    </xf>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left" vertical="top"/>
    </xf>
    <xf numFmtId="0" fontId="0" fillId="2" borderId="12" xfId="0" applyFill="1" applyBorder="1" applyProtection="1">
      <protection locked="0"/>
    </xf>
    <xf numFmtId="0" fontId="4" fillId="0" borderId="17" xfId="0" applyFont="1" applyBorder="1" applyAlignment="1">
      <alignment horizontal="center" vertical="top" wrapText="1"/>
    </xf>
    <xf numFmtId="0" fontId="0" fillId="0" borderId="0" xfId="0" applyAlignment="1">
      <alignment vertical="top"/>
    </xf>
    <xf numFmtId="0" fontId="0" fillId="2" borderId="1" xfId="0" applyFill="1" applyBorder="1" applyProtection="1">
      <protection locked="0"/>
    </xf>
    <xf numFmtId="2" fontId="0" fillId="0" borderId="0" xfId="0" applyNumberFormat="1" applyAlignment="1">
      <alignment wrapText="1"/>
    </xf>
    <xf numFmtId="164" fontId="0" fillId="2" borderId="1" xfId="0" applyNumberFormat="1" applyFill="1" applyBorder="1"/>
    <xf numFmtId="0" fontId="5" fillId="0" borderId="0" xfId="0" applyFont="1" applyAlignment="1">
      <alignment horizontal="right"/>
    </xf>
    <xf numFmtId="3" fontId="0" fillId="2" borderId="12" xfId="0" applyNumberFormat="1" applyFill="1" applyBorder="1" applyProtection="1">
      <protection locked="0"/>
    </xf>
    <xf numFmtId="3" fontId="0" fillId="2" borderId="1" xfId="0" applyNumberFormat="1" applyFill="1" applyBorder="1" applyProtection="1">
      <protection locked="0"/>
    </xf>
    <xf numFmtId="0" fontId="8" fillId="0" borderId="15" xfId="0" applyFont="1" applyBorder="1" applyAlignment="1">
      <alignment horizontal="center"/>
    </xf>
    <xf numFmtId="0" fontId="0" fillId="0" borderId="0" xfId="0" applyAlignment="1">
      <alignment horizontal="center" vertical="center" wrapText="1"/>
    </xf>
    <xf numFmtId="0" fontId="1" fillId="0" borderId="0" xfId="0" applyFont="1" applyAlignment="1">
      <alignment horizontal="center"/>
    </xf>
    <xf numFmtId="2" fontId="0" fillId="0" borderId="0" xfId="0" applyNumberFormat="1"/>
    <xf numFmtId="2" fontId="0" fillId="0" borderId="0" xfId="0" applyNumberFormat="1" applyAlignment="1">
      <alignment vertical="center" wrapText="1"/>
    </xf>
    <xf numFmtId="166" fontId="0" fillId="0" borderId="1" xfId="0" applyNumberFormat="1" applyBorder="1" applyAlignment="1">
      <alignment horizontal="center"/>
    </xf>
    <xf numFmtId="0" fontId="0" fillId="0" borderId="1" xfId="0" applyBorder="1" applyAlignment="1">
      <alignment horizontal="center" vertical="center"/>
    </xf>
    <xf numFmtId="166" fontId="0" fillId="0" borderId="0" xfId="0" applyNumberFormat="1" applyAlignment="1">
      <alignment horizontal="center"/>
    </xf>
    <xf numFmtId="49" fontId="6" fillId="2" borderId="0" xfId="0" applyNumberFormat="1" applyFont="1" applyFill="1" applyAlignment="1" applyProtection="1">
      <alignment horizontal="left" wrapText="1"/>
      <protection locked="0"/>
    </xf>
    <xf numFmtId="0" fontId="0" fillId="0" borderId="0" xfId="0" applyAlignment="1">
      <alignment horizontal="center" wrapText="1"/>
    </xf>
    <xf numFmtId="165" fontId="0" fillId="0" borderId="0" xfId="0" applyNumberFormat="1" applyAlignment="1">
      <alignment horizontal="right"/>
    </xf>
    <xf numFmtId="0" fontId="0" fillId="0" borderId="12" xfId="0" applyBorder="1" applyAlignment="1">
      <alignment vertical="top" wrapText="1"/>
    </xf>
    <xf numFmtId="0" fontId="0" fillId="0" borderId="10" xfId="0" applyBorder="1" applyAlignment="1">
      <alignment wrapText="1"/>
    </xf>
    <xf numFmtId="0" fontId="0" fillId="0" borderId="8" xfId="0" applyBorder="1" applyAlignment="1">
      <alignment wrapText="1"/>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2" borderId="12" xfId="0" applyFill="1" applyBorder="1" applyProtection="1">
      <protection locked="0"/>
    </xf>
    <xf numFmtId="0" fontId="0" fillId="0" borderId="10" xfId="0" applyBorder="1" applyProtection="1">
      <protection locked="0"/>
    </xf>
    <xf numFmtId="0" fontId="0" fillId="0" borderId="8" xfId="0" applyBorder="1" applyProtection="1">
      <protection locked="0"/>
    </xf>
    <xf numFmtId="0" fontId="0" fillId="0" borderId="12" xfId="0" applyBorder="1" applyAlignment="1">
      <alignment horizontal="center"/>
    </xf>
    <xf numFmtId="0" fontId="0" fillId="0" borderId="10" xfId="0" applyBorder="1" applyAlignment="1">
      <alignment horizontal="center"/>
    </xf>
    <xf numFmtId="0" fontId="0" fillId="0" borderId="8" xfId="0"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workbookViewId="0">
      <selection activeCell="C3" sqref="C3:G3"/>
    </sheetView>
  </sheetViews>
  <sheetFormatPr baseColWidth="10" defaultColWidth="11.5703125" defaultRowHeight="15" x14ac:dyDescent="0.3"/>
  <cols>
    <col min="1" max="1" width="19.7109375" customWidth="1"/>
    <col min="2" max="2" width="41.7109375" style="3" customWidth="1"/>
    <col min="3" max="3" width="16.5703125" customWidth="1"/>
    <col min="4" max="4" width="11.42578125" style="2" customWidth="1"/>
    <col min="5" max="5" width="8.42578125" style="2" bestFit="1" customWidth="1"/>
    <col min="6" max="6" width="17.28515625" style="1" customWidth="1"/>
    <col min="7" max="7" width="15" customWidth="1"/>
  </cols>
  <sheetData>
    <row r="1" spans="1:7" ht="18.75" x14ac:dyDescent="0.3">
      <c r="A1" s="26" t="s">
        <v>41</v>
      </c>
    </row>
    <row r="2" spans="1:7" ht="18.75" x14ac:dyDescent="0.3">
      <c r="A2" s="26" t="s">
        <v>42</v>
      </c>
    </row>
    <row r="3" spans="1:7" ht="18" x14ac:dyDescent="0.35">
      <c r="B3" s="45" t="s">
        <v>19</v>
      </c>
      <c r="C3" s="56"/>
      <c r="D3" s="56"/>
      <c r="E3" s="56"/>
      <c r="F3" s="56"/>
      <c r="G3" s="56"/>
    </row>
    <row r="4" spans="1:7" ht="18.75" thickBot="1" x14ac:dyDescent="0.4">
      <c r="A4" s="25"/>
      <c r="B4" s="30" t="s">
        <v>51</v>
      </c>
      <c r="C4" s="31"/>
    </row>
    <row r="5" spans="1:7" ht="16.5" x14ac:dyDescent="0.3">
      <c r="A5" s="24" t="s">
        <v>27</v>
      </c>
      <c r="B5" s="23" t="s">
        <v>18</v>
      </c>
      <c r="C5" s="40" t="s">
        <v>35</v>
      </c>
      <c r="D5" s="22" t="s">
        <v>17</v>
      </c>
      <c r="E5" s="21" t="s">
        <v>16</v>
      </c>
      <c r="F5" s="21" t="s">
        <v>15</v>
      </c>
      <c r="G5" s="48" t="s">
        <v>14</v>
      </c>
    </row>
    <row r="6" spans="1:7" ht="75" x14ac:dyDescent="0.3">
      <c r="A6" s="17" t="s">
        <v>13</v>
      </c>
      <c r="B6" s="20" t="s">
        <v>43</v>
      </c>
      <c r="C6" s="29"/>
      <c r="D6" s="16">
        <f>IF(C6=0,0,FIXED(C6+0.49,0))</f>
        <v>0</v>
      </c>
      <c r="E6" s="14">
        <v>1</v>
      </c>
      <c r="F6" s="19" t="s">
        <v>12</v>
      </c>
      <c r="G6" s="12">
        <f>D6*E6</f>
        <v>0</v>
      </c>
    </row>
    <row r="7" spans="1:7" ht="75.75" customHeight="1" x14ac:dyDescent="0.3">
      <c r="A7" s="17" t="s">
        <v>11</v>
      </c>
      <c r="B7" s="18" t="s">
        <v>44</v>
      </c>
      <c r="C7" s="44" t="e">
        <f>F39</f>
        <v>#DIV/0!</v>
      </c>
      <c r="D7" s="16" t="e">
        <f>IF(C7=0,0,FIXED(C7/25000+0.5,0))</f>
        <v>#DIV/0!</v>
      </c>
      <c r="E7" s="14">
        <v>1</v>
      </c>
      <c r="F7" s="13" t="s">
        <v>10</v>
      </c>
      <c r="G7" s="12" t="e">
        <f>D7*E7</f>
        <v>#DIV/0!</v>
      </c>
    </row>
    <row r="8" spans="1:7" ht="120" x14ac:dyDescent="0.3">
      <c r="A8" s="17" t="s">
        <v>9</v>
      </c>
      <c r="B8" s="15" t="s">
        <v>45</v>
      </c>
      <c r="C8" s="29"/>
      <c r="D8" s="16"/>
      <c r="E8" s="14">
        <v>0.2</v>
      </c>
      <c r="F8" s="13" t="s">
        <v>8</v>
      </c>
      <c r="G8" s="12">
        <f>C8*E8</f>
        <v>0</v>
      </c>
    </row>
    <row r="9" spans="1:7" x14ac:dyDescent="0.3">
      <c r="A9" s="62" t="s">
        <v>7</v>
      </c>
      <c r="B9" s="59" t="s">
        <v>6</v>
      </c>
      <c r="C9" s="65"/>
      <c r="D9" s="68"/>
      <c r="E9" s="14">
        <v>0.1</v>
      </c>
      <c r="F9" s="15" t="s">
        <v>5</v>
      </c>
      <c r="G9" s="12" t="str">
        <f>IF(AND($C$9&lt;11,$C$9&gt;0),0.1," ")</f>
        <v xml:space="preserve"> </v>
      </c>
    </row>
    <row r="10" spans="1:7" x14ac:dyDescent="0.3">
      <c r="A10" s="63"/>
      <c r="B10" s="60"/>
      <c r="C10" s="66"/>
      <c r="D10" s="69"/>
      <c r="E10" s="14">
        <v>0.2</v>
      </c>
      <c r="F10" s="13" t="s">
        <v>4</v>
      </c>
      <c r="G10" s="12" t="str">
        <f>IF(AND($C$9&gt;10,$C$9&lt;21),0.2," ")</f>
        <v xml:space="preserve"> </v>
      </c>
    </row>
    <row r="11" spans="1:7" x14ac:dyDescent="0.3">
      <c r="A11" s="64"/>
      <c r="B11" s="61"/>
      <c r="C11" s="67"/>
      <c r="D11" s="70"/>
      <c r="E11" s="14">
        <v>0.3</v>
      </c>
      <c r="F11" s="13" t="s">
        <v>26</v>
      </c>
      <c r="G11" s="12" t="str">
        <f>IF($C$9&gt;20,0.3," ")</f>
        <v xml:space="preserve"> </v>
      </c>
    </row>
    <row r="12" spans="1:7" ht="19.5" thickBot="1" x14ac:dyDescent="0.35">
      <c r="A12" s="11"/>
      <c r="B12" s="10" t="s">
        <v>3</v>
      </c>
      <c r="C12" s="9"/>
      <c r="D12" s="7"/>
      <c r="E12" s="8"/>
      <c r="F12" s="7"/>
      <c r="G12" s="6" t="e">
        <f>SUM(G6:G11)</f>
        <v>#DIV/0!</v>
      </c>
    </row>
    <row r="14" spans="1:7" x14ac:dyDescent="0.3">
      <c r="B14" s="5"/>
      <c r="F14" s="4" t="s">
        <v>2</v>
      </c>
      <c r="G14" t="e">
        <f>IF(AND($G$12&lt;10,$G$12&gt;0),1," ")</f>
        <v>#DIV/0!</v>
      </c>
    </row>
    <row r="15" spans="1:7" x14ac:dyDescent="0.3">
      <c r="F15" s="4" t="s">
        <v>21</v>
      </c>
      <c r="G15" t="e">
        <f>IF(AND($G$12&gt;=10,$G$12&lt;18),2," ")</f>
        <v>#DIV/0!</v>
      </c>
    </row>
    <row r="16" spans="1:7" x14ac:dyDescent="0.3">
      <c r="D16"/>
      <c r="E16"/>
      <c r="F16" s="4" t="s">
        <v>22</v>
      </c>
      <c r="G16" t="e">
        <f>IF(AND($G$12&gt;=18,$G$12&lt;25),3," ")</f>
        <v>#DIV/0!</v>
      </c>
    </row>
    <row r="17" spans="1:7" x14ac:dyDescent="0.3">
      <c r="B17" s="5"/>
      <c r="D17"/>
      <c r="E17"/>
      <c r="F17" s="4" t="s">
        <v>1</v>
      </c>
      <c r="G17" t="e">
        <f>IF($G$12&gt;=25,4," ")</f>
        <v>#DIV/0!</v>
      </c>
    </row>
    <row r="18" spans="1:7" x14ac:dyDescent="0.3">
      <c r="F18"/>
    </row>
    <row r="19" spans="1:7" x14ac:dyDescent="0.3">
      <c r="F19" s="4" t="s">
        <v>20</v>
      </c>
      <c r="G19" s="4" t="e">
        <f>IF(G$14=1,"9 b",IF(G$15=2,"10",IF(G$16=3,"11",IF(G$17=4,"12",0))))</f>
        <v>#DIV/0!</v>
      </c>
    </row>
    <row r="20" spans="1:7" x14ac:dyDescent="0.3">
      <c r="F20" s="4" t="s">
        <v>0</v>
      </c>
      <c r="G20" s="4" t="e">
        <f>IF(G$14=1,"9 a",IF(G$15=2,"9 b",IF(G$16=3,"10",IF(G$17=4,"11",0))))</f>
        <v>#DIV/0!</v>
      </c>
    </row>
    <row r="21" spans="1:7" x14ac:dyDescent="0.3">
      <c r="A21" s="32"/>
      <c r="B21" s="33"/>
      <c r="C21" s="34"/>
      <c r="D21" s="35"/>
    </row>
    <row r="22" spans="1:7" x14ac:dyDescent="0.3">
      <c r="A22" t="s">
        <v>23</v>
      </c>
      <c r="B22" s="3" t="s">
        <v>24</v>
      </c>
      <c r="C22" t="s">
        <v>25</v>
      </c>
    </row>
    <row r="24" spans="1:7" ht="15" customHeight="1" x14ac:dyDescent="0.3">
      <c r="A24" s="36" t="s">
        <v>39</v>
      </c>
    </row>
    <row r="25" spans="1:7" ht="15" customHeight="1" x14ac:dyDescent="0.3">
      <c r="A25" s="36" t="s">
        <v>40</v>
      </c>
    </row>
    <row r="26" spans="1:7" ht="15" customHeight="1" x14ac:dyDescent="0.3">
      <c r="A26" s="37" t="s">
        <v>28</v>
      </c>
    </row>
    <row r="27" spans="1:7" ht="15" customHeight="1" x14ac:dyDescent="0.3">
      <c r="A27" s="37" t="s">
        <v>29</v>
      </c>
    </row>
    <row r="28" spans="1:7" ht="15" customHeight="1" x14ac:dyDescent="0.3">
      <c r="A28" s="37" t="s">
        <v>30</v>
      </c>
    </row>
    <row r="29" spans="1:7" ht="15" customHeight="1" x14ac:dyDescent="0.3">
      <c r="A29" s="37" t="s">
        <v>31</v>
      </c>
    </row>
    <row r="30" spans="1:7" ht="15" customHeight="1" x14ac:dyDescent="0.3">
      <c r="A30" s="37"/>
    </row>
    <row r="31" spans="1:7" x14ac:dyDescent="0.3">
      <c r="A31" t="s">
        <v>46</v>
      </c>
    </row>
    <row r="32" spans="1:7" x14ac:dyDescent="0.3">
      <c r="A32" s="38" t="s">
        <v>47</v>
      </c>
    </row>
    <row r="33" spans="1:12" x14ac:dyDescent="0.3">
      <c r="A33" s="41" t="s">
        <v>48</v>
      </c>
    </row>
    <row r="34" spans="1:12" ht="62.25" customHeight="1" x14ac:dyDescent="0.3">
      <c r="A34" s="3" t="s">
        <v>34</v>
      </c>
      <c r="B34" s="49" t="s">
        <v>49</v>
      </c>
      <c r="C34" s="27" t="s">
        <v>50</v>
      </c>
      <c r="D34" s="2" t="s">
        <v>36</v>
      </c>
      <c r="E34" s="57" t="s">
        <v>37</v>
      </c>
      <c r="F34" s="57"/>
    </row>
    <row r="35" spans="1:12" x14ac:dyDescent="0.3">
      <c r="A35" s="39"/>
      <c r="B35" s="46"/>
      <c r="C35" s="39"/>
      <c r="D35" s="55">
        <v>96</v>
      </c>
      <c r="E35" s="58" t="e">
        <f>B35/C35*D35</f>
        <v>#DIV/0!</v>
      </c>
      <c r="F35" s="58"/>
      <c r="L35" s="1"/>
    </row>
    <row r="36" spans="1:12" x14ac:dyDescent="0.3">
      <c r="A36" s="39"/>
      <c r="B36" s="46"/>
      <c r="C36" s="39"/>
      <c r="D36" s="55">
        <v>96</v>
      </c>
      <c r="E36" s="58" t="e">
        <f>B36/C36*D36</f>
        <v>#DIV/0!</v>
      </c>
      <c r="F36" s="58"/>
    </row>
    <row r="37" spans="1:12" x14ac:dyDescent="0.3">
      <c r="A37" s="42"/>
      <c r="B37" s="47"/>
      <c r="C37" s="42"/>
      <c r="D37" s="55">
        <v>96</v>
      </c>
      <c r="E37" s="58" t="e">
        <f>B37/C37*D37</f>
        <v>#DIV/0!</v>
      </c>
      <c r="F37" s="58"/>
    </row>
    <row r="38" spans="1:12" x14ac:dyDescent="0.3">
      <c r="D38" s="4" t="s">
        <v>3</v>
      </c>
      <c r="E38" s="58" t="e">
        <f>SUM(E35:F37)</f>
        <v>#DIV/0!</v>
      </c>
      <c r="F38" s="58"/>
    </row>
    <row r="39" spans="1:12" x14ac:dyDescent="0.3">
      <c r="D39" s="4" t="s">
        <v>38</v>
      </c>
      <c r="F39" s="43" t="e">
        <f>E38/3</f>
        <v>#DIV/0!</v>
      </c>
    </row>
    <row r="46" spans="1:12" x14ac:dyDescent="0.3">
      <c r="D46" s="1"/>
    </row>
  </sheetData>
  <sheetProtection algorithmName="SHA-512" hashValue="IKDe8gRR++hNT/XTBM7dhk8xftgfl6z/12/Ihh8Wv4jMaFZLJ+4ThsIKV13mrnwE81iyvk5Woq943jFAISLwyQ==" saltValue="OonPbAV2z3R1twNsBqkOdQ==" spinCount="100000" sheet="1" objects="1" scenarios="1" selectLockedCells="1"/>
  <protectedRanges>
    <protectedRange password="D437" sqref="A5:C12 D10:G12 F6:F9 B35:C37 D46 D5:E9 G5:G9" name="Bereich1"/>
  </protectedRanges>
  <mergeCells count="10">
    <mergeCell ref="E38:F38"/>
    <mergeCell ref="B9:B11"/>
    <mergeCell ref="A9:A11"/>
    <mergeCell ref="C9:C11"/>
    <mergeCell ref="D9:D11"/>
    <mergeCell ref="C3:G3"/>
    <mergeCell ref="E34:F34"/>
    <mergeCell ref="E35:F35"/>
    <mergeCell ref="E36:F36"/>
    <mergeCell ref="E37:F37"/>
  </mergeCells>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tabSelected="1" workbookViewId="0">
      <selection activeCell="D2" sqref="D2"/>
    </sheetView>
  </sheetViews>
  <sheetFormatPr baseColWidth="10" defaultRowHeight="15" x14ac:dyDescent="0.3"/>
  <cols>
    <col min="1" max="1" width="20.140625" customWidth="1"/>
    <col min="2" max="2" width="16" customWidth="1"/>
  </cols>
  <sheetData>
    <row r="1" spans="1:7" x14ac:dyDescent="0.3">
      <c r="A1" s="50" t="s">
        <v>33</v>
      </c>
      <c r="B1" s="50" t="s">
        <v>32</v>
      </c>
    </row>
    <row r="2" spans="1:7" x14ac:dyDescent="0.3">
      <c r="A2" s="16">
        <v>2023</v>
      </c>
      <c r="B2" s="16">
        <v>116.4</v>
      </c>
    </row>
    <row r="3" spans="1:7" x14ac:dyDescent="0.3">
      <c r="A3" s="16">
        <v>2022</v>
      </c>
      <c r="B3" s="16">
        <v>109.5</v>
      </c>
    </row>
    <row r="4" spans="1:7" x14ac:dyDescent="0.3">
      <c r="A4" s="16">
        <v>2021</v>
      </c>
      <c r="B4" s="53">
        <v>103</v>
      </c>
      <c r="C4" s="27"/>
    </row>
    <row r="5" spans="1:7" x14ac:dyDescent="0.3">
      <c r="A5" s="54">
        <v>2020</v>
      </c>
      <c r="B5" s="53">
        <v>100</v>
      </c>
    </row>
    <row r="6" spans="1:7" x14ac:dyDescent="0.3">
      <c r="A6" s="54">
        <v>2019</v>
      </c>
      <c r="B6" s="53">
        <v>99.4</v>
      </c>
    </row>
    <row r="7" spans="1:7" x14ac:dyDescent="0.3">
      <c r="A7" s="54">
        <v>2018</v>
      </c>
      <c r="B7" s="53">
        <v>97.9</v>
      </c>
    </row>
    <row r="8" spans="1:7" x14ac:dyDescent="0.3">
      <c r="A8" s="54">
        <v>2017</v>
      </c>
      <c r="B8" s="53">
        <v>96</v>
      </c>
    </row>
    <row r="9" spans="1:7" x14ac:dyDescent="0.3">
      <c r="A9" s="54">
        <v>2016</v>
      </c>
      <c r="B9" s="53">
        <v>94.5</v>
      </c>
      <c r="C9" s="27"/>
      <c r="F9" s="27"/>
      <c r="G9" s="27"/>
    </row>
    <row r="10" spans="1:7" x14ac:dyDescent="0.3">
      <c r="A10" s="54">
        <v>2015</v>
      </c>
      <c r="B10" s="53">
        <v>94</v>
      </c>
      <c r="C10" s="27"/>
      <c r="F10" s="27"/>
      <c r="G10" s="27"/>
    </row>
    <row r="11" spans="1:7" x14ac:dyDescent="0.3">
      <c r="A11" s="54">
        <v>2014</v>
      </c>
      <c r="B11" s="53">
        <v>93.4</v>
      </c>
      <c r="C11" s="27"/>
      <c r="F11" s="27"/>
      <c r="G11" s="27"/>
    </row>
    <row r="12" spans="1:7" x14ac:dyDescent="0.3">
      <c r="A12" s="54">
        <v>2013</v>
      </c>
      <c r="B12" s="53">
        <v>92.6</v>
      </c>
      <c r="C12" s="27"/>
      <c r="F12" s="27"/>
      <c r="G12" s="27"/>
    </row>
    <row r="13" spans="1:7" x14ac:dyDescent="0.3">
      <c r="A13" s="54">
        <v>2012</v>
      </c>
      <c r="B13" s="53">
        <v>91.4</v>
      </c>
      <c r="C13" s="27"/>
      <c r="F13" s="27"/>
      <c r="G13" s="27"/>
    </row>
    <row r="14" spans="1:7" x14ac:dyDescent="0.3">
      <c r="A14" s="54">
        <v>2011</v>
      </c>
      <c r="B14" s="53">
        <v>89.8</v>
      </c>
      <c r="C14" s="27"/>
      <c r="F14" s="27"/>
      <c r="G14" s="27"/>
    </row>
    <row r="15" spans="1:7" x14ac:dyDescent="0.3">
      <c r="A15" s="54">
        <v>2010</v>
      </c>
      <c r="B15" s="53">
        <v>88</v>
      </c>
      <c r="C15" s="27"/>
      <c r="F15" s="27"/>
      <c r="G15" s="27"/>
    </row>
    <row r="16" spans="1:7" x14ac:dyDescent="0.3">
      <c r="A16" s="54">
        <v>2009</v>
      </c>
      <c r="B16" s="53">
        <v>87.1</v>
      </c>
      <c r="C16" s="27"/>
      <c r="F16" s="27"/>
      <c r="G16" s="27"/>
    </row>
    <row r="17" spans="1:7" x14ac:dyDescent="0.3">
      <c r="A17" s="54">
        <v>2008</v>
      </c>
      <c r="B17" s="53">
        <v>86.8</v>
      </c>
      <c r="C17" s="27"/>
      <c r="F17" s="27"/>
      <c r="G17" s="27"/>
    </row>
    <row r="18" spans="1:7" x14ac:dyDescent="0.3">
      <c r="A18" s="54">
        <v>2007</v>
      </c>
      <c r="B18" s="53">
        <v>84.6</v>
      </c>
      <c r="C18" s="27"/>
      <c r="F18" s="27"/>
      <c r="G18" s="27"/>
    </row>
    <row r="19" spans="1:7" x14ac:dyDescent="0.3">
      <c r="A19" s="54">
        <v>2006</v>
      </c>
      <c r="B19" s="53">
        <v>82.8</v>
      </c>
      <c r="C19" s="27"/>
      <c r="F19" s="27"/>
      <c r="G19" s="27"/>
    </row>
    <row r="20" spans="1:7" x14ac:dyDescent="0.3">
      <c r="A20" s="54">
        <v>2005</v>
      </c>
      <c r="B20" s="53">
        <v>81.400000000000006</v>
      </c>
      <c r="C20" s="27"/>
      <c r="F20" s="27"/>
      <c r="G20" s="27"/>
    </row>
    <row r="21" spans="1:7" x14ac:dyDescent="0.3">
      <c r="A21" s="54">
        <v>2004</v>
      </c>
      <c r="B21" s="53">
        <v>80.400000000000006</v>
      </c>
      <c r="C21" s="27"/>
      <c r="F21" s="27"/>
      <c r="G21" s="27"/>
    </row>
    <row r="22" spans="1:7" x14ac:dyDescent="0.3">
      <c r="A22" s="54">
        <v>2003</v>
      </c>
      <c r="B22" s="53">
        <v>79</v>
      </c>
      <c r="C22" s="27"/>
      <c r="F22" s="27"/>
      <c r="G22" s="27"/>
    </row>
    <row r="23" spans="1:7" x14ac:dyDescent="0.3">
      <c r="A23" s="54">
        <v>2002</v>
      </c>
      <c r="B23" s="53">
        <v>77.8</v>
      </c>
      <c r="C23" s="27"/>
      <c r="F23" s="27"/>
      <c r="G23" s="27"/>
    </row>
    <row r="24" spans="1:7" x14ac:dyDescent="0.3">
      <c r="A24" s="28"/>
      <c r="B24" s="52"/>
      <c r="C24" s="27"/>
      <c r="F24" s="27"/>
      <c r="G24" s="27"/>
    </row>
    <row r="25" spans="1:7" x14ac:dyDescent="0.3">
      <c r="A25" s="28"/>
      <c r="B25" s="52"/>
      <c r="C25" s="27"/>
      <c r="F25" s="27"/>
      <c r="G25" s="27"/>
    </row>
    <row r="26" spans="1:7" x14ac:dyDescent="0.3">
      <c r="A26" s="28"/>
      <c r="B26" s="52"/>
      <c r="C26" s="27"/>
      <c r="F26" s="27"/>
      <c r="G26" s="27"/>
    </row>
    <row r="27" spans="1:7" x14ac:dyDescent="0.3">
      <c r="A27" s="28"/>
      <c r="B27" s="52"/>
      <c r="C27" s="27"/>
      <c r="F27" s="27"/>
      <c r="G27" s="27"/>
    </row>
    <row r="28" spans="1:7" x14ac:dyDescent="0.3">
      <c r="A28" s="28"/>
      <c r="B28" s="52"/>
      <c r="C28" s="27"/>
      <c r="F28" s="27"/>
      <c r="G28" s="27"/>
    </row>
    <row r="29" spans="1:7" x14ac:dyDescent="0.3">
      <c r="A29" s="28"/>
      <c r="B29" s="52"/>
      <c r="C29" s="27"/>
      <c r="F29" s="27"/>
      <c r="G29" s="27"/>
    </row>
    <row r="30" spans="1:7" x14ac:dyDescent="0.3">
      <c r="A30" s="28"/>
      <c r="B30" s="52"/>
      <c r="C30" s="27"/>
      <c r="F30" s="27"/>
      <c r="G30" s="27"/>
    </row>
    <row r="31" spans="1:7" x14ac:dyDescent="0.3">
      <c r="A31" s="28"/>
      <c r="B31" s="52"/>
      <c r="C31" s="27"/>
      <c r="F31" s="27"/>
      <c r="G31" s="27"/>
    </row>
    <row r="32" spans="1:7" x14ac:dyDescent="0.3">
      <c r="A32" s="28"/>
      <c r="B32" s="52"/>
      <c r="C32" s="27"/>
      <c r="F32" s="27"/>
      <c r="G32" s="27"/>
    </row>
    <row r="33" spans="1:7" x14ac:dyDescent="0.3">
      <c r="A33" s="28"/>
      <c r="B33" s="52"/>
      <c r="C33" s="27"/>
      <c r="F33" s="27"/>
      <c r="G33" s="27"/>
    </row>
    <row r="34" spans="1:7" x14ac:dyDescent="0.3">
      <c r="A34" s="28"/>
      <c r="B34" s="52"/>
      <c r="C34" s="27"/>
      <c r="F34" s="27"/>
      <c r="G34" s="27"/>
    </row>
    <row r="35" spans="1:7" x14ac:dyDescent="0.3">
      <c r="A35" s="28"/>
      <c r="B35" s="52"/>
      <c r="C35" s="27"/>
      <c r="F35" s="27"/>
      <c r="G35" s="27"/>
    </row>
    <row r="36" spans="1:7" x14ac:dyDescent="0.3">
      <c r="A36" s="28"/>
      <c r="B36" s="52"/>
      <c r="C36" s="27"/>
      <c r="F36" s="27"/>
      <c r="G36" s="27"/>
    </row>
    <row r="37" spans="1:7" x14ac:dyDescent="0.3">
      <c r="A37" s="28"/>
      <c r="B37" s="52"/>
      <c r="C37" s="27"/>
    </row>
    <row r="38" spans="1:7" x14ac:dyDescent="0.3">
      <c r="A38" s="28"/>
      <c r="B38" s="51"/>
    </row>
    <row r="39" spans="1:7" x14ac:dyDescent="0.3">
      <c r="A39" s="28"/>
      <c r="B39" s="51"/>
    </row>
  </sheetData>
  <sheetProtection algorithmName="SHA-512" hashValue="moK0idRrguN4qetDq+McLoLOj4Ockd05eVvrP7O1gdV6Fu0MDUz5xHDj7qNQoBGLmT/suSEvJ1c5zXYXLr/7vQ==" saltValue="Otq3334F25UHEJpvm5KfEg==" spinCount="100000" sheet="1" objects="1" scenarios="1"/>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Berechnung</vt:lpstr>
      <vt:lpstr>Jahresindexwerte</vt:lpstr>
    </vt:vector>
  </TitlesOfParts>
  <Company>EOK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 Jens</dc:creator>
  <cp:lastModifiedBy>Richter, Jens</cp:lastModifiedBy>
  <cp:lastPrinted>2018-08-09T09:35:07Z</cp:lastPrinted>
  <dcterms:created xsi:type="dcterms:W3CDTF">2017-02-22T08:10:45Z</dcterms:created>
  <dcterms:modified xsi:type="dcterms:W3CDTF">2024-05-23T08:19:56Z</dcterms:modified>
</cp:coreProperties>
</file>