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G:\Personalrecht\Arbeitsrecht\Service Portal - veröffentlichte Musterverträge-Formulare\Excel-Berechnungen\"/>
    </mc:Choice>
  </mc:AlternateContent>
  <xr:revisionPtr revIDLastSave="0" documentId="13_ncr:1_{38323682-C2C5-44D0-A5FF-AD8EF79E87FF}" xr6:coauthVersionLast="47" xr6:coauthVersionMax="47" xr10:uidLastSave="{00000000-0000-0000-0000-000000000000}"/>
  <bookViews>
    <workbookView xWindow="-120" yWindow="-120" windowWidth="22185" windowHeight="11985" activeTab="1" xr2:uid="{00000000-000D-0000-FFFF-FFFF00000000}"/>
  </bookViews>
  <sheets>
    <sheet name="Berechnung" sheetId="1" r:id="rId1"/>
    <sheet name="Indexwert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H16" i="1" s="1"/>
  <c r="C19" i="1" l="1"/>
  <c r="E15" i="1" l="1"/>
  <c r="E14" i="1"/>
  <c r="D8" i="1" l="1"/>
  <c r="E8" i="1" s="1"/>
  <c r="H8" i="1" s="1"/>
  <c r="H15" i="1" l="1"/>
  <c r="H14" i="1"/>
  <c r="H13" i="1"/>
  <c r="H12" i="1"/>
  <c r="H11" i="1"/>
  <c r="H10" i="1"/>
  <c r="E10" i="1"/>
  <c r="D9" i="1"/>
  <c r="E9" i="1" s="1"/>
  <c r="H9" i="1" s="1"/>
  <c r="D7" i="1"/>
  <c r="E7" i="1" s="1"/>
  <c r="H7" i="1" s="1"/>
  <c r="D6" i="1"/>
  <c r="E6" i="1" s="1"/>
  <c r="H6" i="1" s="1"/>
  <c r="D5" i="1"/>
  <c r="E5" i="1" s="1"/>
  <c r="H5" i="1" s="1"/>
  <c r="H17" i="1" l="1"/>
  <c r="H20" i="1" s="1"/>
  <c r="H19" i="1" l="1"/>
  <c r="H22" i="1" l="1"/>
  <c r="H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Roth, Siegfried</author>
  </authors>
  <commentList>
    <comment ref="D19" authorId="0" shapeId="0" xr:uid="{00000000-0006-0000-0000-000001000000}">
      <text>
        <r>
          <rPr>
            <b/>
            <sz val="9"/>
            <color indexed="81"/>
            <rFont val="Tahoma"/>
            <family val="2"/>
          </rPr>
          <t>Roth, Siegfried:</t>
        </r>
        <r>
          <rPr>
            <sz val="9"/>
            <color indexed="81"/>
            <rFont val="Tahoma"/>
            <family val="2"/>
          </rPr>
          <t xml:space="preserve">
Indexwert aus dem Tabellenblatt Indexwerte hier eintragen.</t>
        </r>
      </text>
    </comment>
  </commentList>
</comments>
</file>

<file path=xl/sharedStrings.xml><?xml version="1.0" encoding="utf-8"?>
<sst xmlns="http://schemas.openxmlformats.org/spreadsheetml/2006/main" count="60" uniqueCount="54">
  <si>
    <t>Für Einrichtung:</t>
  </si>
  <si>
    <t>Kriterien nach Abschnitt 8 KEntgO</t>
  </si>
  <si>
    <t>Indexbereinigung</t>
  </si>
  <si>
    <t>Faktor</t>
  </si>
  <si>
    <t>Punkte</t>
  </si>
  <si>
    <t>Bemessung</t>
  </si>
  <si>
    <t>Punkte Gesamt</t>
  </si>
  <si>
    <t>2a-aa</t>
  </si>
  <si>
    <t>je angefangene 250.000 Euro</t>
  </si>
  <si>
    <t>2a-bb</t>
  </si>
  <si>
    <t xml:space="preserve">Summe des Wirtschaftsplanvolumens unselbständiger Einrichtungen von Kirchengemeinden und selbständiger Rechtsträger, für die das Verwaltungs- und Serviceamt die Buchführung inkl. Jahresabschluss und Bilanzerstellung wahrnimmt </t>
  </si>
  <si>
    <t>je angefangene 200.000 Euro</t>
  </si>
  <si>
    <t>2b-bb</t>
  </si>
  <si>
    <r>
      <t xml:space="preserve">Summe des Wirtschaftsplanvolumens unselbständiger Einrichtungen von Kirchengemeinden und selbständiger Rechtsträger, für die das Verwaltungs- und Serviceamt die Buchführung </t>
    </r>
    <r>
      <rPr>
        <b/>
        <sz val="10"/>
        <color theme="1"/>
        <rFont val="Trebuchet MS"/>
        <family val="2"/>
      </rPr>
      <t>ohne</t>
    </r>
    <r>
      <rPr>
        <sz val="10"/>
        <color theme="1"/>
        <rFont val="Trebuchet MS"/>
        <family val="2"/>
      </rPr>
      <t xml:space="preserve"> Jahresabschluss und Bilanzerstellung wahrnimmt </t>
    </r>
  </si>
  <si>
    <t>2c</t>
  </si>
  <si>
    <t>Anzahl der Kraft Vereinbarung zu betreuenden Rechtsträger und sonstigen Einrichtungen, deren Buchhaltung einschließlich der Personalsachbearbeitung übernommen wurde</t>
  </si>
  <si>
    <t>je 2 Rechtsträger</t>
  </si>
  <si>
    <t>2d-aa</t>
  </si>
  <si>
    <t>je Einrichtung</t>
  </si>
  <si>
    <t>2d-bb</t>
  </si>
  <si>
    <t>2d-cc</t>
  </si>
  <si>
    <t>Anzahl der Einrichtungen, über deren Leiterin oder Leiter der Geschäftsführung des Verwaltungs- und Serviceamtes die Dienstaufsicht ausdrücklich übertragen ist für Tageseinrichtungen für Kinder</t>
  </si>
  <si>
    <t>2e-aa</t>
  </si>
  <si>
    <t xml:space="preserve">Anzahl der im Dezember des Vorjahres bestandenen sowie der im Vorjahr abgewickelten Personalfälle der Kirchengemeinden und sonstigen Rechtsträger für die das Verwaltungs- und Serviceamt aufgrund einer Vereinbarung Geschäftsführungsaufgaben wahrnimmt </t>
  </si>
  <si>
    <t>2e-bb</t>
  </si>
  <si>
    <t>2f</t>
  </si>
  <si>
    <t>Zahl der Stellendeputate der ständig unterstellten Mitarbeitenden nach Stellenplan Stellen mit einem Beschäftigungsgrad von mindestens 50 Prozent und mehr werden als ganze Stelle angerechnet; Stellen mit einem Beschäftigungsgrad von unter 50 Prozent als halbe Stelle</t>
  </si>
  <si>
    <t>je angefangenes Stellendeputat</t>
  </si>
  <si>
    <t>Summe</t>
  </si>
  <si>
    <t>unter 400 Punkte Kategorie</t>
  </si>
  <si>
    <t>ab 400 Punkte Kategorie</t>
  </si>
  <si>
    <t>Eingruppierung ständige Vertretung</t>
  </si>
  <si>
    <t>2b-aa 1. Alternative nicht für Altenheime</t>
  </si>
  <si>
    <t>2b-aa 2. Alternative nur für Altenheime</t>
  </si>
  <si>
    <t>je angefangene 10 Personalfälle</t>
  </si>
  <si>
    <t>je angefangene 15 Personalfälle</t>
  </si>
  <si>
    <t>Basiswert</t>
  </si>
  <si>
    <t>Indexwert bei Einführung der Entgeltordnung</t>
  </si>
  <si>
    <t>Indexwert aus dem Basisjahr</t>
  </si>
  <si>
    <t>Basisjahr aus dem die Basiswerte stammen</t>
  </si>
  <si>
    <t>(Grau hinterlegte Felder bitte ausfüllen)</t>
  </si>
  <si>
    <t>Datum</t>
  </si>
  <si>
    <t>Unterschrift der/des Personalverantwortlichen</t>
  </si>
  <si>
    <t>Unterschrift der/des Vorsitzenden / des Vorstandes</t>
  </si>
  <si>
    <t>Protokollerklärung</t>
  </si>
  <si>
    <t>Summe des genehmigten Haushaltsvolumens (Sachbuch 00) der Kirchengemeinden und sonstigen Rechtsträger ohne einzelne Baumaßnahmen mit Finanzierungskosten über 25.000 Euro, Erlöse und Erwerb von Immobilien und innere Verrechnungen (z.B. Budgetierung), für die das VSA aufgrund einer Vereinbarung die Geschäftsführungsaufgaben wahrnimmt</t>
  </si>
  <si>
    <r>
      <t xml:space="preserve">Summe des genehmigten Haushaltsvolumens (Sachbuch 00) der Kirchengemeinden und sonstigen Rechtsträger ohne einzelne Baumaßnahmen mit Finanzierungskosten über 25.000 Euro, Erlöse und Erwerb von Immobilien und innere Verrechnungen (z.B. Budgetierung), für die das VSA </t>
    </r>
    <r>
      <rPr>
        <b/>
        <sz val="10"/>
        <color theme="1"/>
        <rFont val="Trebuchet MS"/>
        <family val="2"/>
      </rPr>
      <t>keine</t>
    </r>
    <r>
      <rPr>
        <sz val="10"/>
        <color theme="1"/>
        <rFont val="Trebuchet MS"/>
        <family val="2"/>
      </rPr>
      <t xml:space="preserve"> Geschäftsführungsaufgaben wahrnimmt</t>
    </r>
  </si>
  <si>
    <t>Anzahl der Einrichtungen, über deren Leiterin oder Leiter der Geschäftsführung des Verwaltungs- und Serviceamtes die Dienstaufsicht ausdrücklich übertragen ist für Alten-/ Pflegeheime</t>
  </si>
  <si>
    <t>Anzahl der Einrichtungen, über deren Leiterin oder Leiter der Geschäftsführung des Verwaltungs- und Serviceamtes die Dienstaufsicht ausdrücklich übertragen ist für Sozial-/ Diakoniestationen</t>
  </si>
  <si>
    <r>
      <t>Anzahl der im Dezember des Vorjahres bestandenen sowie der im Vorjahr abgewickelten Personalfälle der Kirchengemeinden und sonstigen Rechtsträger für die das Verwaltungs- und Serviceamt</t>
    </r>
    <r>
      <rPr>
        <b/>
        <sz val="10"/>
        <color theme="1"/>
        <rFont val="Trebuchet MS"/>
        <family val="2"/>
      </rPr>
      <t xml:space="preserve"> keine</t>
    </r>
    <r>
      <rPr>
        <sz val="10"/>
        <color theme="1"/>
        <rFont val="Trebuchet MS"/>
        <family val="2"/>
      </rPr>
      <t xml:space="preserve"> Geschäftsführungsaufgaben wahrnimmt </t>
    </r>
  </si>
  <si>
    <t>Eingruppierung Geschäftsführung</t>
  </si>
  <si>
    <t>Berechnungsschema zur Ermittlung der Punktzahl für die Eingruppierung nach Abschnitt 8 KEntgO - Geschäftsführung VSA's</t>
  </si>
  <si>
    <t>Jahresdurchschnitt</t>
  </si>
  <si>
    <t>Indexwerte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</si>
</sst>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11" x14ac:knownFonts="1">
    <font>
      <sz val="10"/>
      <color theme="1"/>
      <name val="Trebuchet MS"/>
      <family val="2"/>
    </font>
    <font>
      <b/>
      <sz val="10"/>
      <color theme="1"/>
      <name val="Trebuchet MS"/>
      <family val="2"/>
    </font>
    <font>
      <b/>
      <sz val="14"/>
      <color theme="1"/>
      <name val="Trebuchet MS"/>
      <family val="2"/>
    </font>
    <font>
      <b/>
      <sz val="12"/>
      <color theme="1"/>
      <name val="Trebuchet MS"/>
      <family val="2"/>
    </font>
    <font>
      <sz val="10"/>
      <name val="Trebuchet MS"/>
      <family val="2"/>
    </font>
    <font>
      <b/>
      <sz val="11"/>
      <color theme="1"/>
      <name val="Trebuchet MS"/>
      <family val="2"/>
    </font>
    <font>
      <b/>
      <sz val="11"/>
      <name val="Trebuchet MS"/>
      <family val="2"/>
    </font>
    <font>
      <sz val="14"/>
      <color theme="1"/>
      <name val="Trebuchet MS"/>
      <family val="2"/>
    </font>
    <font>
      <sz val="9"/>
      <color indexed="81"/>
      <name val="Tahoma"/>
      <family val="2"/>
    </font>
    <font>
      <b/>
      <sz val="9"/>
      <color indexed="81"/>
      <name val="Tahoma"/>
      <family val="2"/>
    </font>
    <font>
      <sz val="12"/>
      <color theme="1"/>
      <name val="Trebuchet MS"/>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cellStyleXfs>
  <cellXfs count="62">
    <xf numFmtId="0" fontId="0" fillId="0" borderId="0" xfId="0"/>
    <xf numFmtId="0" fontId="2" fillId="0" borderId="0" xfId="0" applyFont="1"/>
    <xf numFmtId="49" fontId="0" fillId="0" borderId="0" xfId="0" applyNumberFormat="1" applyAlignment="1">
      <alignment wrapText="1"/>
    </xf>
    <xf numFmtId="0" fontId="0" fillId="0" borderId="0" xfId="0" applyAlignment="1">
      <alignment horizontal="center"/>
    </xf>
    <xf numFmtId="0" fontId="0" fillId="0" borderId="0" xfId="0" applyAlignment="1">
      <alignment wrapText="1"/>
    </xf>
    <xf numFmtId="0" fontId="3" fillId="0" borderId="0" xfId="0" applyFont="1"/>
    <xf numFmtId="49" fontId="4" fillId="2" borderId="0" xfId="0" applyNumberFormat="1" applyFont="1" applyFill="1" applyAlignment="1" applyProtection="1">
      <alignment wrapText="1"/>
      <protection locked="0"/>
    </xf>
    <xf numFmtId="49" fontId="5" fillId="0" borderId="2" xfId="0" applyNumberFormat="1" applyFont="1" applyBorder="1" applyAlignment="1">
      <alignment wrapText="1"/>
    </xf>
    <xf numFmtId="0" fontId="5" fillId="0" borderId="2" xfId="0" applyFont="1" applyBorder="1" applyAlignment="1">
      <alignment horizontal="center"/>
    </xf>
    <xf numFmtId="0" fontId="5" fillId="0" borderId="3" xfId="0" applyFont="1" applyBorder="1" applyAlignment="1">
      <alignment horizontal="center"/>
    </xf>
    <xf numFmtId="0" fontId="0" fillId="0" borderId="5" xfId="0" applyBorder="1" applyAlignment="1">
      <alignment horizontal="center" vertical="center"/>
    </xf>
    <xf numFmtId="164" fontId="0" fillId="2" borderId="6" xfId="0" applyNumberFormat="1" applyFill="1" applyBorder="1" applyProtection="1">
      <protection locked="0"/>
    </xf>
    <xf numFmtId="164" fontId="0" fillId="0" borderId="6" xfId="0" applyNumberFormat="1" applyBorder="1"/>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wrapText="1"/>
    </xf>
    <xf numFmtId="0" fontId="0" fillId="0" borderId="9" xfId="0" applyBorder="1"/>
    <xf numFmtId="49" fontId="0" fillId="0" borderId="6" xfId="0" applyNumberFormat="1" applyBorder="1" applyAlignment="1">
      <alignment vertical="top" wrapText="1"/>
    </xf>
    <xf numFmtId="0" fontId="0" fillId="0" borderId="6" xfId="0" applyBorder="1" applyAlignment="1">
      <alignment wrapText="1"/>
    </xf>
    <xf numFmtId="0" fontId="0" fillId="2" borderId="6" xfId="0" applyFill="1" applyBorder="1" applyProtection="1">
      <protection locked="0"/>
    </xf>
    <xf numFmtId="165" fontId="0" fillId="3" borderId="0" xfId="0" applyNumberFormat="1" applyFill="1"/>
    <xf numFmtId="0" fontId="0" fillId="0" borderId="6" xfId="0" applyBorder="1" applyAlignment="1">
      <alignment vertical="top" wrapText="1"/>
    </xf>
    <xf numFmtId="0" fontId="0" fillId="0" borderId="6" xfId="0" applyBorder="1"/>
    <xf numFmtId="0" fontId="0" fillId="0" borderId="6" xfId="0" applyBorder="1" applyAlignment="1">
      <alignment horizontal="left" vertical="center" wrapText="1"/>
    </xf>
    <xf numFmtId="0" fontId="0" fillId="0" borderId="10" xfId="0" applyBorder="1" applyAlignment="1">
      <alignment horizontal="center" vertical="center"/>
    </xf>
    <xf numFmtId="0" fontId="0" fillId="0" borderId="11" xfId="0" applyBorder="1" applyAlignment="1">
      <alignment wrapText="1"/>
    </xf>
    <xf numFmtId="0" fontId="0" fillId="2" borderId="11" xfId="0" applyFill="1" applyBorder="1" applyProtection="1">
      <protection locked="0"/>
    </xf>
    <xf numFmtId="0" fontId="0" fillId="0" borderId="11" xfId="0" applyBorder="1"/>
    <xf numFmtId="0" fontId="0" fillId="0" borderId="12" xfId="0" applyBorder="1" applyAlignment="1">
      <alignment horizontal="center"/>
    </xf>
    <xf numFmtId="0" fontId="0" fillId="0" borderId="13" xfId="0" applyBorder="1"/>
    <xf numFmtId="0" fontId="0" fillId="0" borderId="14" xfId="0" applyBorder="1"/>
    <xf numFmtId="49" fontId="7" fillId="0" borderId="15" xfId="0" applyNumberFormat="1" applyFont="1" applyBorder="1" applyAlignment="1">
      <alignment wrapText="1"/>
    </xf>
    <xf numFmtId="0" fontId="7" fillId="0" borderId="15" xfId="0" applyFont="1" applyBorder="1"/>
    <xf numFmtId="0" fontId="7" fillId="0" borderId="15"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right"/>
    </xf>
    <xf numFmtId="49" fontId="0" fillId="0" borderId="0" xfId="0" applyNumberFormat="1" applyAlignment="1">
      <alignment horizontal="right" wrapText="1"/>
    </xf>
    <xf numFmtId="0" fontId="0" fillId="2" borderId="6" xfId="0" applyFill="1" applyBorder="1" applyAlignment="1" applyProtection="1">
      <alignment vertical="center" wrapText="1"/>
      <protection locked="0"/>
    </xf>
    <xf numFmtId="0" fontId="0" fillId="0" borderId="0" xfId="0" applyAlignment="1">
      <alignment horizontal="right"/>
    </xf>
    <xf numFmtId="0" fontId="1" fillId="0" borderId="6" xfId="0" applyFont="1" applyBorder="1" applyAlignment="1">
      <alignment horizontal="center" vertical="center" wrapText="1"/>
    </xf>
    <xf numFmtId="0" fontId="0" fillId="3" borderId="0" xfId="0" applyFill="1"/>
    <xf numFmtId="0" fontId="0" fillId="0" borderId="0" xfId="0" applyAlignment="1">
      <alignment vertical="center" wrapText="1"/>
    </xf>
    <xf numFmtId="0" fontId="1" fillId="0" borderId="0" xfId="0" applyFont="1" applyAlignment="1">
      <alignment horizontal="center" vertical="center" wrapText="1"/>
    </xf>
    <xf numFmtId="0" fontId="0" fillId="0" borderId="5" xfId="0" applyBorder="1" applyAlignment="1">
      <alignment horizontal="center" vertical="center" wrapText="1"/>
    </xf>
    <xf numFmtId="0" fontId="1" fillId="0" borderId="0" xfId="0" applyFont="1" applyAlignment="1">
      <alignment horizontal="right"/>
    </xf>
    <xf numFmtId="49" fontId="0" fillId="0" borderId="18" xfId="0" applyNumberFormat="1" applyBorder="1" applyAlignment="1">
      <alignment wrapText="1"/>
    </xf>
    <xf numFmtId="0" fontId="0" fillId="0" borderId="18" xfId="0" applyBorder="1"/>
    <xf numFmtId="0" fontId="0" fillId="0" borderId="18" xfId="0" applyBorder="1" applyAlignment="1">
      <alignment horizontal="center"/>
    </xf>
    <xf numFmtId="0" fontId="0" fillId="2" borderId="18" xfId="0" applyFill="1" applyBorder="1" applyProtection="1">
      <protection locked="0"/>
    </xf>
    <xf numFmtId="49" fontId="5" fillId="0" borderId="1" xfId="0" applyNumberFormat="1" applyFont="1" applyBorder="1" applyAlignment="1">
      <alignment wrapText="1"/>
    </xf>
    <xf numFmtId="0" fontId="1" fillId="0" borderId="2" xfId="0" applyFont="1" applyBorder="1" applyAlignment="1">
      <alignment horizontal="center"/>
    </xf>
    <xf numFmtId="0" fontId="1" fillId="0" borderId="4" xfId="0" applyFont="1" applyBorder="1" applyAlignment="1">
      <alignment horizontal="center"/>
    </xf>
    <xf numFmtId="0" fontId="6" fillId="0" borderId="2" xfId="0" applyFont="1" applyBorder="1" applyAlignment="1">
      <alignment horizontal="center" wrapText="1"/>
    </xf>
    <xf numFmtId="2" fontId="0" fillId="0" borderId="0" xfId="0" applyNumberFormat="1"/>
    <xf numFmtId="2" fontId="0" fillId="0" borderId="0" xfId="0" applyNumberFormat="1" applyAlignment="1">
      <alignment vertical="center" wrapText="1"/>
    </xf>
    <xf numFmtId="2" fontId="0" fillId="0" borderId="6" xfId="0" applyNumberFormat="1" applyBorder="1" applyAlignment="1">
      <alignment vertical="center" wrapText="1"/>
    </xf>
    <xf numFmtId="0" fontId="1" fillId="2" borderId="0" xfId="0" applyFont="1" applyFill="1" applyAlignment="1" applyProtection="1">
      <alignment horizontal="center" vertical="center"/>
      <protection locked="0"/>
    </xf>
    <xf numFmtId="0" fontId="3" fillId="0" borderId="0" xfId="0" applyFont="1" applyAlignment="1">
      <alignment horizontal="center"/>
    </xf>
    <xf numFmtId="2" fontId="3" fillId="0" borderId="0" xfId="0" applyNumberFormat="1" applyFont="1" applyAlignment="1">
      <alignment horizontal="center"/>
    </xf>
    <xf numFmtId="0" fontId="10" fillId="0" borderId="6" xfId="0" applyFont="1" applyBorder="1" applyAlignment="1">
      <alignment horizontal="center"/>
    </xf>
    <xf numFmtId="165" fontId="10" fillId="0" borderId="6" xfId="0" applyNumberFormat="1" applyFont="1" applyBorder="1" applyAlignment="1">
      <alignment horizontal="center"/>
    </xf>
    <xf numFmtId="0" fontId="10" fillId="0" borderId="6" xfId="0" applyFont="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5"/>
  <sheetViews>
    <sheetView workbookViewId="0">
      <selection activeCell="B2" sqref="B2"/>
    </sheetView>
  </sheetViews>
  <sheetFormatPr baseColWidth="10" defaultColWidth="11.5703125" defaultRowHeight="15" x14ac:dyDescent="0.3"/>
  <cols>
    <col min="1" max="1" width="19.85546875" customWidth="1"/>
    <col min="2" max="2" width="54.7109375" style="2" customWidth="1"/>
    <col min="3" max="3" width="17.140625" bestFit="1" customWidth="1"/>
    <col min="4" max="4" width="17.28515625" bestFit="1" customWidth="1"/>
    <col min="5" max="5" width="11.42578125" style="3" customWidth="1"/>
    <col min="6" max="6" width="8.42578125" style="3" bestFit="1" customWidth="1"/>
    <col min="7" max="7" width="14.7109375" style="4" customWidth="1"/>
    <col min="8" max="8" width="15.140625" bestFit="1" customWidth="1"/>
  </cols>
  <sheetData>
    <row r="1" spans="1:9" ht="18.75" x14ac:dyDescent="0.3">
      <c r="A1" s="1" t="s">
        <v>51</v>
      </c>
    </row>
    <row r="2" spans="1:9" ht="18" x14ac:dyDescent="0.35">
      <c r="A2" s="5" t="s">
        <v>0</v>
      </c>
      <c r="B2" s="6"/>
    </row>
    <row r="3" spans="1:9" ht="18.75" thickBot="1" x14ac:dyDescent="0.4">
      <c r="A3" s="5"/>
      <c r="B3" s="44" t="s">
        <v>39</v>
      </c>
      <c r="C3" s="56"/>
    </row>
    <row r="4" spans="1:9" ht="19.899999999999999" customHeight="1" x14ac:dyDescent="0.3">
      <c r="A4" s="49" t="s">
        <v>44</v>
      </c>
      <c r="B4" s="7" t="s">
        <v>1</v>
      </c>
      <c r="C4" s="52" t="s">
        <v>36</v>
      </c>
      <c r="D4" s="50" t="s">
        <v>2</v>
      </c>
      <c r="E4" s="8" t="s">
        <v>3</v>
      </c>
      <c r="F4" s="9" t="s">
        <v>4</v>
      </c>
      <c r="G4" s="9" t="s">
        <v>5</v>
      </c>
      <c r="H4" s="51" t="s">
        <v>6</v>
      </c>
    </row>
    <row r="5" spans="1:9" ht="93" customHeight="1" x14ac:dyDescent="0.3">
      <c r="A5" s="10" t="s">
        <v>7</v>
      </c>
      <c r="B5" s="17" t="s">
        <v>45</v>
      </c>
      <c r="C5" s="11"/>
      <c r="D5" s="12" t="e">
        <f>C5/$D$19*$D$20</f>
        <v>#DIV/0!</v>
      </c>
      <c r="E5" s="13" t="e">
        <f>IF(D5=0,0,FIXED(D5/250000+0.5,0))</f>
        <v>#DIV/0!</v>
      </c>
      <c r="F5" s="14">
        <v>3</v>
      </c>
      <c r="G5" s="15" t="s">
        <v>8</v>
      </c>
      <c r="H5" s="16" t="e">
        <f>E5*F5</f>
        <v>#DIV/0!</v>
      </c>
    </row>
    <row r="6" spans="1:9" ht="90" x14ac:dyDescent="0.3">
      <c r="A6" s="10" t="s">
        <v>9</v>
      </c>
      <c r="B6" s="17" t="s">
        <v>46</v>
      </c>
      <c r="C6" s="11"/>
      <c r="D6" s="12" t="e">
        <f>C6/$D$19*$D$20</f>
        <v>#DIV/0!</v>
      </c>
      <c r="E6" s="13" t="e">
        <f>IF(D6=0,0,FIXED(D6/250000+0.5,0))</f>
        <v>#DIV/0!</v>
      </c>
      <c r="F6" s="14">
        <v>1</v>
      </c>
      <c r="G6" s="18" t="s">
        <v>8</v>
      </c>
      <c r="H6" s="16" t="e">
        <f t="shared" ref="H6:H10" si="0">E6*F6</f>
        <v>#DIV/0!</v>
      </c>
    </row>
    <row r="7" spans="1:9" ht="75" x14ac:dyDescent="0.3">
      <c r="A7" s="43" t="s">
        <v>32</v>
      </c>
      <c r="B7" s="18" t="s">
        <v>10</v>
      </c>
      <c r="C7" s="11"/>
      <c r="D7" s="12" t="e">
        <f>C7/$D$19*$D$20</f>
        <v>#DIV/0!</v>
      </c>
      <c r="E7" s="13" t="e">
        <f>IF(D7=0,0,FIXED(D7/200000+0.5,0))</f>
        <v>#DIV/0!</v>
      </c>
      <c r="F7" s="14">
        <v>2</v>
      </c>
      <c r="G7" s="18" t="s">
        <v>11</v>
      </c>
      <c r="H7" s="16" t="e">
        <f t="shared" si="0"/>
        <v>#DIV/0!</v>
      </c>
    </row>
    <row r="8" spans="1:9" ht="75" x14ac:dyDescent="0.3">
      <c r="A8" s="43" t="s">
        <v>33</v>
      </c>
      <c r="B8" s="18" t="s">
        <v>10</v>
      </c>
      <c r="C8" s="11"/>
      <c r="D8" s="12" t="e">
        <f>C8/$D$19*$D$20</f>
        <v>#DIV/0!</v>
      </c>
      <c r="E8" s="13" t="e">
        <f>IF(D8=0,0,FIXED(D8/200000+0.5,0))</f>
        <v>#DIV/0!</v>
      </c>
      <c r="F8" s="14">
        <v>3</v>
      </c>
      <c r="G8" s="18" t="s">
        <v>11</v>
      </c>
      <c r="H8" s="16" t="e">
        <f t="shared" si="0"/>
        <v>#DIV/0!</v>
      </c>
    </row>
    <row r="9" spans="1:9" ht="75" x14ac:dyDescent="0.3">
      <c r="A9" s="10" t="s">
        <v>12</v>
      </c>
      <c r="B9" s="18" t="s">
        <v>13</v>
      </c>
      <c r="C9" s="11"/>
      <c r="D9" s="12" t="e">
        <f>C9/$D$19*$D$20</f>
        <v>#DIV/0!</v>
      </c>
      <c r="E9" s="13" t="e">
        <f>IF(D9=0,0,FIXED(D9/200000+0.5,0))</f>
        <v>#DIV/0!</v>
      </c>
      <c r="F9" s="14">
        <v>1</v>
      </c>
      <c r="G9" s="18" t="s">
        <v>11</v>
      </c>
      <c r="H9" s="16" t="e">
        <f t="shared" si="0"/>
        <v>#DIV/0!</v>
      </c>
      <c r="I9" s="20"/>
    </row>
    <row r="10" spans="1:9" ht="45" x14ac:dyDescent="0.3">
      <c r="A10" s="10" t="s">
        <v>14</v>
      </c>
      <c r="B10" s="21" t="s">
        <v>15</v>
      </c>
      <c r="C10" s="19"/>
      <c r="D10" s="22"/>
      <c r="E10" s="13">
        <f>C10/2</f>
        <v>0</v>
      </c>
      <c r="F10" s="14">
        <v>1</v>
      </c>
      <c r="G10" s="18" t="s">
        <v>16</v>
      </c>
      <c r="H10" s="16">
        <f t="shared" si="0"/>
        <v>0</v>
      </c>
      <c r="I10" s="20"/>
    </row>
    <row r="11" spans="1:9" ht="60" x14ac:dyDescent="0.3">
      <c r="A11" s="10" t="s">
        <v>17</v>
      </c>
      <c r="B11" s="23" t="s">
        <v>47</v>
      </c>
      <c r="C11" s="19"/>
      <c r="D11" s="22"/>
      <c r="E11" s="13"/>
      <c r="F11" s="14">
        <v>10</v>
      </c>
      <c r="G11" s="18" t="s">
        <v>18</v>
      </c>
      <c r="H11" s="16">
        <f t="shared" ref="H11:H13" si="1">C11*F11</f>
        <v>0</v>
      </c>
      <c r="I11" s="20"/>
    </row>
    <row r="12" spans="1:9" ht="60" x14ac:dyDescent="0.3">
      <c r="A12" s="10" t="s">
        <v>19</v>
      </c>
      <c r="B12" s="23" t="s">
        <v>48</v>
      </c>
      <c r="C12" s="19"/>
      <c r="D12" s="22"/>
      <c r="E12" s="13"/>
      <c r="F12" s="14">
        <v>6</v>
      </c>
      <c r="G12" s="18" t="s">
        <v>18</v>
      </c>
      <c r="H12" s="16">
        <f t="shared" si="1"/>
        <v>0</v>
      </c>
      <c r="I12" s="20"/>
    </row>
    <row r="13" spans="1:9" ht="60" x14ac:dyDescent="0.3">
      <c r="A13" s="10" t="s">
        <v>20</v>
      </c>
      <c r="B13" s="18" t="s">
        <v>21</v>
      </c>
      <c r="C13" s="19"/>
      <c r="D13" s="22"/>
      <c r="E13" s="13"/>
      <c r="F13" s="14">
        <v>2</v>
      </c>
      <c r="G13" s="18" t="s">
        <v>18</v>
      </c>
      <c r="H13" s="16">
        <f t="shared" si="1"/>
        <v>0</v>
      </c>
      <c r="I13" s="20"/>
    </row>
    <row r="14" spans="1:9" ht="75" x14ac:dyDescent="0.3">
      <c r="A14" s="10" t="s">
        <v>22</v>
      </c>
      <c r="B14" s="23" t="s">
        <v>23</v>
      </c>
      <c r="C14" s="19"/>
      <c r="D14" s="22"/>
      <c r="E14" s="13">
        <f>IF(C14=0,0,FIXED(C14/10+0.49,0))</f>
        <v>0</v>
      </c>
      <c r="F14" s="14">
        <v>1</v>
      </c>
      <c r="G14" s="18" t="s">
        <v>34</v>
      </c>
      <c r="H14" s="16">
        <f>E14*F14</f>
        <v>0</v>
      </c>
      <c r="I14" s="20"/>
    </row>
    <row r="15" spans="1:9" ht="60" x14ac:dyDescent="0.3">
      <c r="A15" s="10" t="s">
        <v>24</v>
      </c>
      <c r="B15" s="23" t="s">
        <v>49</v>
      </c>
      <c r="C15" s="19"/>
      <c r="D15" s="22"/>
      <c r="E15" s="13">
        <f>IF(C15=0,0,FIXED(C15/15+0.49,0))</f>
        <v>0</v>
      </c>
      <c r="F15" s="14">
        <v>1</v>
      </c>
      <c r="G15" s="18" t="s">
        <v>35</v>
      </c>
      <c r="H15" s="16">
        <f>E15*F15</f>
        <v>0</v>
      </c>
      <c r="I15" s="20"/>
    </row>
    <row r="16" spans="1:9" ht="75" x14ac:dyDescent="0.3">
      <c r="A16" s="24" t="s">
        <v>25</v>
      </c>
      <c r="B16" s="25" t="s">
        <v>26</v>
      </c>
      <c r="C16" s="26"/>
      <c r="D16" s="27"/>
      <c r="E16" s="13">
        <f>IF(C16=0,0,FIXED(C16+0.49,0))</f>
        <v>0</v>
      </c>
      <c r="F16" s="28">
        <v>5</v>
      </c>
      <c r="G16" s="18" t="s">
        <v>27</v>
      </c>
      <c r="H16" s="29">
        <f>E16*F16</f>
        <v>0</v>
      </c>
      <c r="I16" s="20"/>
    </row>
    <row r="17" spans="1:9" ht="19.5" thickBot="1" x14ac:dyDescent="0.35">
      <c r="A17" s="30"/>
      <c r="B17" s="31" t="s">
        <v>28</v>
      </c>
      <c r="C17" s="32"/>
      <c r="D17" s="32"/>
      <c r="E17" s="33"/>
      <c r="F17" s="34"/>
      <c r="G17" s="33"/>
      <c r="H17" s="35" t="e">
        <f>SUM(H5:H16)</f>
        <v>#DIV/0!</v>
      </c>
      <c r="I17" s="20"/>
    </row>
    <row r="18" spans="1:9" x14ac:dyDescent="0.3">
      <c r="I18" s="20"/>
    </row>
    <row r="19" spans="1:9" x14ac:dyDescent="0.3">
      <c r="B19" s="36" t="s">
        <v>38</v>
      </c>
      <c r="C19" s="39">
        <f>C3</f>
        <v>0</v>
      </c>
      <c r="D19" s="37"/>
      <c r="G19" s="38" t="s">
        <v>29</v>
      </c>
      <c r="H19" t="e">
        <f>IF(H17&lt;400,1," ")</f>
        <v>#DIV/0!</v>
      </c>
      <c r="I19" s="20"/>
    </row>
    <row r="20" spans="1:9" x14ac:dyDescent="0.3">
      <c r="B20" s="36" t="s">
        <v>37</v>
      </c>
      <c r="C20" s="39">
        <v>2002</v>
      </c>
      <c r="D20" s="55">
        <v>77.8</v>
      </c>
      <c r="G20" s="38" t="s">
        <v>30</v>
      </c>
      <c r="H20" t="e">
        <f>IF(H17&gt;=400,2," ")</f>
        <v>#DIV/0!</v>
      </c>
      <c r="I20" s="20"/>
    </row>
    <row r="21" spans="1:9" x14ac:dyDescent="0.3">
      <c r="G21" s="38" t="s">
        <v>50</v>
      </c>
      <c r="H21" t="e">
        <f>IF(H19=1,14,15)</f>
        <v>#DIV/0!</v>
      </c>
      <c r="I21" s="20"/>
    </row>
    <row r="22" spans="1:9" x14ac:dyDescent="0.3">
      <c r="B22" s="36" t="s">
        <v>40</v>
      </c>
      <c r="G22" s="38" t="s">
        <v>31</v>
      </c>
      <c r="H22" t="e">
        <f>IF(H19=1,13,14)</f>
        <v>#DIV/0!</v>
      </c>
      <c r="I22" s="20"/>
    </row>
    <row r="23" spans="1:9" x14ac:dyDescent="0.3">
      <c r="I23" s="40"/>
    </row>
    <row r="24" spans="1:9" x14ac:dyDescent="0.3">
      <c r="A24" s="48"/>
      <c r="B24" s="45"/>
      <c r="C24" s="46"/>
      <c r="D24" s="46"/>
      <c r="E24" s="47"/>
    </row>
    <row r="25" spans="1:9" x14ac:dyDescent="0.3">
      <c r="A25" t="s">
        <v>41</v>
      </c>
      <c r="B25" s="2" t="s">
        <v>42</v>
      </c>
      <c r="C25" t="s">
        <v>43</v>
      </c>
    </row>
  </sheetData>
  <sheetProtection algorithmName="SHA-512" hashValue="Z6Jw4Si8/O/BsJK9cXf+Pf6RqciobSWs0SYnJ7KQ0imFwswNC4GSSDu+Elt5luOUV6By/mwKnD96rhEtq9Y1Wg==" saltValue="QH5NA++oGgI2jFznhTz/7A==" spinCount="100000" sheet="1" objects="1" scenarios="1" selectLockedCells="1"/>
  <protectedRanges>
    <protectedRange password="D437" sqref="C19:D20 H4:I5 I9:I10 G11:I17 A4:F17 G5:G10 H6:H10" name="Bereich1"/>
  </protectedRanges>
  <pageMargins left="0.70866141732283472" right="0.70866141732283472" top="0.78740157480314965" bottom="0.78740157480314965" header="0.31496062992125984" footer="0.31496062992125984"/>
  <pageSetup paperSize="9" scale="54" fitToHeight="0" orientation="portrait" r:id="rId1"/>
  <headerFooter>
    <oddFooter>&amp;R&amp;P/&amp;N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9"/>
  <sheetViews>
    <sheetView tabSelected="1" workbookViewId="0">
      <selection activeCell="D2" sqref="D2"/>
    </sheetView>
  </sheetViews>
  <sheetFormatPr baseColWidth="10" defaultRowHeight="15" x14ac:dyDescent="0.3"/>
  <cols>
    <col min="1" max="1" width="27.5703125" customWidth="1"/>
    <col min="2" max="2" width="19.28515625" style="53" customWidth="1"/>
  </cols>
  <sheetData>
    <row r="1" spans="1:5" ht="18" x14ac:dyDescent="0.35">
      <c r="A1" s="57" t="s">
        <v>52</v>
      </c>
      <c r="B1" s="58" t="s">
        <v>53</v>
      </c>
    </row>
    <row r="2" spans="1:5" ht="18" x14ac:dyDescent="0.35">
      <c r="A2" s="59">
        <v>2023</v>
      </c>
      <c r="B2" s="59">
        <v>116.4</v>
      </c>
    </row>
    <row r="3" spans="1:5" ht="18" x14ac:dyDescent="0.35">
      <c r="A3" s="59">
        <v>2022</v>
      </c>
      <c r="B3" s="59">
        <v>109.5</v>
      </c>
    </row>
    <row r="4" spans="1:5" ht="18" x14ac:dyDescent="0.35">
      <c r="A4" s="59">
        <v>2021</v>
      </c>
      <c r="B4" s="60">
        <v>103</v>
      </c>
    </row>
    <row r="5" spans="1:5" ht="18" x14ac:dyDescent="0.35">
      <c r="A5" s="61">
        <v>2020</v>
      </c>
      <c r="B5" s="60">
        <v>100</v>
      </c>
    </row>
    <row r="6" spans="1:5" ht="18" x14ac:dyDescent="0.35">
      <c r="A6" s="61">
        <v>2019</v>
      </c>
      <c r="B6" s="60">
        <v>99.4</v>
      </c>
    </row>
    <row r="7" spans="1:5" ht="18" x14ac:dyDescent="0.35">
      <c r="A7" s="61">
        <v>2018</v>
      </c>
      <c r="B7" s="60">
        <v>97.9</v>
      </c>
    </row>
    <row r="8" spans="1:5" ht="18" x14ac:dyDescent="0.35">
      <c r="A8" s="61">
        <v>2017</v>
      </c>
      <c r="B8" s="60">
        <v>96</v>
      </c>
      <c r="C8" s="41"/>
    </row>
    <row r="9" spans="1:5" ht="18" x14ac:dyDescent="0.35">
      <c r="A9" s="61">
        <v>2016</v>
      </c>
      <c r="B9" s="60">
        <v>94.5</v>
      </c>
      <c r="C9" s="41"/>
      <c r="D9" s="41"/>
      <c r="E9" s="41"/>
    </row>
    <row r="10" spans="1:5" ht="18" x14ac:dyDescent="0.35">
      <c r="A10" s="61">
        <v>2015</v>
      </c>
      <c r="B10" s="60">
        <v>94</v>
      </c>
      <c r="C10" s="41"/>
      <c r="D10" s="41"/>
      <c r="E10" s="41"/>
    </row>
    <row r="11" spans="1:5" ht="18" x14ac:dyDescent="0.35">
      <c r="A11" s="61">
        <v>2014</v>
      </c>
      <c r="B11" s="60">
        <v>93.4</v>
      </c>
      <c r="C11" s="41"/>
      <c r="D11" s="41"/>
      <c r="E11" s="41"/>
    </row>
    <row r="12" spans="1:5" ht="18" x14ac:dyDescent="0.35">
      <c r="A12" s="61">
        <v>2013</v>
      </c>
      <c r="B12" s="60">
        <v>92.6</v>
      </c>
      <c r="C12" s="41"/>
      <c r="D12" s="41"/>
      <c r="E12" s="41"/>
    </row>
    <row r="13" spans="1:5" ht="18" x14ac:dyDescent="0.35">
      <c r="A13" s="61">
        <v>2012</v>
      </c>
      <c r="B13" s="60">
        <v>91.4</v>
      </c>
      <c r="C13" s="41"/>
      <c r="D13" s="41"/>
      <c r="E13" s="41"/>
    </row>
    <row r="14" spans="1:5" ht="18" x14ac:dyDescent="0.35">
      <c r="A14" s="61">
        <v>2011</v>
      </c>
      <c r="B14" s="60">
        <v>89.8</v>
      </c>
      <c r="C14" s="41"/>
      <c r="D14" s="41"/>
      <c r="E14" s="41"/>
    </row>
    <row r="15" spans="1:5" ht="18" x14ac:dyDescent="0.35">
      <c r="A15" s="61">
        <v>2010</v>
      </c>
      <c r="B15" s="60">
        <v>88</v>
      </c>
      <c r="C15" s="41"/>
      <c r="D15" s="41"/>
      <c r="E15" s="41"/>
    </row>
    <row r="16" spans="1:5" ht="18" x14ac:dyDescent="0.35">
      <c r="A16" s="61">
        <v>2009</v>
      </c>
      <c r="B16" s="60">
        <v>87.1</v>
      </c>
      <c r="C16" s="41"/>
      <c r="D16" s="41"/>
      <c r="E16" s="41"/>
    </row>
    <row r="17" spans="1:7" ht="18" x14ac:dyDescent="0.35">
      <c r="A17" s="61">
        <v>2008</v>
      </c>
      <c r="B17" s="60">
        <v>86.8</v>
      </c>
      <c r="C17" s="41"/>
      <c r="D17" s="41"/>
      <c r="E17" s="41"/>
    </row>
    <row r="18" spans="1:7" ht="18" x14ac:dyDescent="0.35">
      <c r="A18" s="61">
        <v>2007</v>
      </c>
      <c r="B18" s="60">
        <v>84.6</v>
      </c>
      <c r="C18" s="41"/>
      <c r="D18" s="41"/>
      <c r="E18" s="41"/>
    </row>
    <row r="19" spans="1:7" ht="18" x14ac:dyDescent="0.35">
      <c r="A19" s="61">
        <v>2006</v>
      </c>
      <c r="B19" s="60">
        <v>82.8</v>
      </c>
      <c r="C19" s="41"/>
      <c r="D19" s="41"/>
      <c r="E19" s="41"/>
    </row>
    <row r="20" spans="1:7" ht="18" x14ac:dyDescent="0.35">
      <c r="A20" s="61">
        <v>2005</v>
      </c>
      <c r="B20" s="60">
        <v>81.400000000000006</v>
      </c>
      <c r="C20" s="41"/>
      <c r="D20" s="41"/>
      <c r="E20" s="41"/>
    </row>
    <row r="21" spans="1:7" ht="18" x14ac:dyDescent="0.35">
      <c r="A21" s="61">
        <v>2004</v>
      </c>
      <c r="B21" s="60">
        <v>80.400000000000006</v>
      </c>
      <c r="C21" s="41"/>
      <c r="D21" s="41"/>
      <c r="E21" s="41"/>
    </row>
    <row r="22" spans="1:7" ht="18" x14ac:dyDescent="0.35">
      <c r="A22" s="61">
        <v>2003</v>
      </c>
      <c r="B22" s="60">
        <v>79</v>
      </c>
      <c r="C22" s="41"/>
      <c r="D22" s="41"/>
      <c r="E22" s="41"/>
    </row>
    <row r="23" spans="1:7" ht="18" x14ac:dyDescent="0.35">
      <c r="A23" s="61">
        <v>2002</v>
      </c>
      <c r="B23" s="60">
        <v>77.8</v>
      </c>
      <c r="C23" s="41"/>
      <c r="D23" s="41"/>
      <c r="E23" s="41"/>
    </row>
    <row r="24" spans="1:7" x14ac:dyDescent="0.3">
      <c r="A24" s="42"/>
      <c r="B24" s="54"/>
      <c r="C24" s="41"/>
      <c r="E24" s="41"/>
      <c r="F24" s="41"/>
      <c r="G24" s="41"/>
    </row>
    <row r="25" spans="1:7" x14ac:dyDescent="0.3">
      <c r="A25" s="42"/>
      <c r="B25" s="54"/>
      <c r="C25" s="41"/>
      <c r="E25" s="41"/>
      <c r="F25" s="41"/>
      <c r="G25" s="41"/>
    </row>
    <row r="26" spans="1:7" x14ac:dyDescent="0.3">
      <c r="A26" s="42"/>
      <c r="B26" s="54"/>
      <c r="C26" s="41"/>
      <c r="E26" s="41"/>
      <c r="F26" s="41"/>
      <c r="G26" s="41"/>
    </row>
    <row r="27" spans="1:7" x14ac:dyDescent="0.3">
      <c r="A27" s="42"/>
      <c r="B27" s="54"/>
      <c r="C27" s="41"/>
      <c r="E27" s="41"/>
      <c r="F27" s="41"/>
      <c r="G27" s="41"/>
    </row>
    <row r="28" spans="1:7" x14ac:dyDescent="0.3">
      <c r="A28" s="42"/>
      <c r="B28" s="54"/>
      <c r="C28" s="41"/>
      <c r="E28" s="41"/>
      <c r="F28" s="41"/>
      <c r="G28" s="41"/>
    </row>
    <row r="29" spans="1:7" x14ac:dyDescent="0.3">
      <c r="A29" s="42"/>
      <c r="B29" s="54"/>
      <c r="C29" s="41"/>
      <c r="E29" s="41"/>
      <c r="F29" s="41"/>
      <c r="G29" s="41"/>
    </row>
    <row r="30" spans="1:7" x14ac:dyDescent="0.3">
      <c r="A30" s="42"/>
      <c r="B30" s="54"/>
      <c r="C30" s="41"/>
      <c r="E30" s="41"/>
      <c r="F30" s="41"/>
      <c r="G30" s="41"/>
    </row>
    <row r="31" spans="1:7" x14ac:dyDescent="0.3">
      <c r="A31" s="42"/>
      <c r="B31" s="54"/>
      <c r="C31" s="41"/>
      <c r="E31" s="41"/>
      <c r="F31" s="41"/>
      <c r="G31" s="41"/>
    </row>
    <row r="32" spans="1:7" x14ac:dyDescent="0.3">
      <c r="A32" s="42"/>
      <c r="B32" s="54"/>
      <c r="C32" s="41"/>
      <c r="E32" s="41"/>
      <c r="F32" s="41"/>
      <c r="G32" s="41"/>
    </row>
    <row r="33" spans="1:7" x14ac:dyDescent="0.3">
      <c r="A33" s="42"/>
      <c r="B33" s="54"/>
      <c r="C33" s="41"/>
      <c r="E33" s="41"/>
      <c r="F33" s="41"/>
      <c r="G33" s="41"/>
    </row>
    <row r="34" spans="1:7" x14ac:dyDescent="0.3">
      <c r="A34" s="42"/>
      <c r="B34" s="54"/>
      <c r="C34" s="41"/>
      <c r="E34" s="41"/>
      <c r="F34" s="41"/>
      <c r="G34" s="41"/>
    </row>
    <row r="35" spans="1:7" x14ac:dyDescent="0.3">
      <c r="A35" s="42"/>
      <c r="B35" s="54"/>
      <c r="C35" s="41"/>
      <c r="E35" s="41"/>
      <c r="F35" s="41"/>
      <c r="G35" s="41"/>
    </row>
    <row r="36" spans="1:7" x14ac:dyDescent="0.3">
      <c r="A36" s="42"/>
      <c r="B36" s="54"/>
      <c r="C36" s="41"/>
      <c r="E36" s="41"/>
      <c r="F36" s="41"/>
      <c r="G36" s="41"/>
    </row>
    <row r="37" spans="1:7" x14ac:dyDescent="0.3">
      <c r="A37" s="42"/>
      <c r="B37" s="54"/>
      <c r="C37" s="41"/>
    </row>
    <row r="38" spans="1:7" x14ac:dyDescent="0.3">
      <c r="A38" s="42"/>
    </row>
    <row r="39" spans="1:7" x14ac:dyDescent="0.3">
      <c r="A39" s="42"/>
    </row>
  </sheetData>
  <sheetProtection algorithmName="SHA-512" hashValue="x8g4nrL9EMJE6rnM/yW2CS2pBniZxtovu6xCtHU7dMEusOTahWqxRBx/F63/1TgOu+4TJIYbUYgkUl6PAPIm6g==" saltValue="ZyqvE5ZaT4Iuigxn/tkfdQ==" spinCount="100000" sheet="1" objects="1" scenarios="1"/>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Berechnung</vt:lpstr>
      <vt:lpstr>Indexwerte</vt:lpstr>
    </vt:vector>
  </TitlesOfParts>
  <Company>EOK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Richter, Jens</dc:creator>
  <cp:lastModifiedBy>Richter, Jens</cp:lastModifiedBy>
  <cp:lastPrinted>2020-11-02T10:35:06Z</cp:lastPrinted>
  <dcterms:created xsi:type="dcterms:W3CDTF">2017-02-22T08:03:04Z</dcterms:created>
  <dcterms:modified xsi:type="dcterms:W3CDTF">2024-05-23T08:21:18Z</dcterms:modified>
</cp:coreProperties>
</file>