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G:\Personalrecht\Arbeitsrecht\Service Portal - veröffentlichte Musterverträge-Formulare\Excel-Berechnungen\"/>
    </mc:Choice>
  </mc:AlternateContent>
  <xr:revisionPtr revIDLastSave="0" documentId="13_ncr:1_{744B5477-68E3-4C85-90D5-B29CCE202AB1}" xr6:coauthVersionLast="47" xr6:coauthVersionMax="47" xr10:uidLastSave="{00000000-0000-0000-0000-000000000000}"/>
  <bookViews>
    <workbookView xWindow="-120" yWindow="-120" windowWidth="22185" windowHeight="11985" activeTab="1" xr2:uid="{00000000-000D-0000-FFFF-FFFF00000000}"/>
  </bookViews>
  <sheets>
    <sheet name="Berechnung" sheetId="1" r:id="rId1"/>
    <sheet name="Indexwer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H14" i="1" s="1"/>
  <c r="C17" i="1" l="1"/>
  <c r="E13" i="1" l="1"/>
  <c r="H13" i="1" s="1"/>
  <c r="E12" i="1"/>
  <c r="H12" i="1" s="1"/>
  <c r="D5" i="1" l="1"/>
  <c r="E5" i="1" s="1"/>
  <c r="H5" i="1" s="1"/>
  <c r="D6" i="1"/>
  <c r="E6" i="1" s="1"/>
  <c r="H6" i="1" s="1"/>
  <c r="D7" i="1"/>
  <c r="E7" i="1" s="1"/>
  <c r="H7" i="1" s="1"/>
  <c r="H8" i="1"/>
  <c r="H9" i="1"/>
  <c r="H10" i="1"/>
  <c r="H11" i="1"/>
  <c r="H15" i="1" l="1"/>
  <c r="H18" i="1" l="1"/>
  <c r="H17" i="1"/>
  <c r="H19" i="1" s="1"/>
  <c r="H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 Siegfried</author>
  </authors>
  <commentList>
    <comment ref="D17" authorId="0" shapeId="0" xr:uid="{00000000-0006-0000-0000-000001000000}">
      <text>
        <r>
          <rPr>
            <b/>
            <sz val="9"/>
            <color indexed="81"/>
            <rFont val="Tahoma"/>
            <family val="2"/>
          </rPr>
          <t>Roth, Siegfried:</t>
        </r>
        <r>
          <rPr>
            <sz val="9"/>
            <color indexed="81"/>
            <rFont val="Tahoma"/>
            <family val="2"/>
          </rPr>
          <t xml:space="preserve">
Indexwert aus dem Tabellenblatt Indexwerte hier eintragen.</t>
        </r>
      </text>
    </comment>
  </commentList>
</comments>
</file>

<file path=xl/sharedStrings.xml><?xml version="1.0" encoding="utf-8"?>
<sst xmlns="http://schemas.openxmlformats.org/spreadsheetml/2006/main" count="93" uniqueCount="88">
  <si>
    <t>Eingruppierung ständige Vertretung</t>
  </si>
  <si>
    <t>Eingruppierung Geschäftsführung/Leitung</t>
  </si>
  <si>
    <t>ab 400 Punkte Kategorie</t>
  </si>
  <si>
    <t>unter 400 Punkte Kategorie</t>
  </si>
  <si>
    <t>Summe</t>
  </si>
  <si>
    <t>je volle Stelle</t>
  </si>
  <si>
    <t>Zahl der ständig unmittelbar unterstellten Mitarbeitenden mit Ausnahme des Personals nach Buchstabe e) und f) Teilzeitbeschäftigte werden entsprechend dem Verhältnis der mit ihnen arbeitsrechtlich vereinbarten durchschnittlichen wöchentlichen Arbeitszeit zur Arbeitszeit eines entsprechenden vollbeschäftigten Mitarbeitenden berücksichtigt. Dabei sich ergebende Bruchteile werden bei der Endsumme auf eine volle Stelle aufgerundet.</t>
  </si>
  <si>
    <t>2i</t>
  </si>
  <si>
    <t>Die im Dezember des Vorjahres zu bearbeitenden Personalfälle der angeschlossenen Rechtsträger</t>
  </si>
  <si>
    <t>2h</t>
  </si>
  <si>
    <t>Die im Dezember des Vorjahres zu bearbeitenden Personalfälle des Rechtsträgers</t>
  </si>
  <si>
    <t>2g</t>
  </si>
  <si>
    <t>je Einrichtung</t>
  </si>
  <si>
    <t>2f</t>
  </si>
  <si>
    <t>Sozial-/Diakoniestationen und Altenheime, über deren Personal der Leitung oder der Geschäftsführung der Kirchenverwaltung die Dienstaufsicht ausdrücklich übertragen ist</t>
  </si>
  <si>
    <t>2e</t>
  </si>
  <si>
    <t>Pfarrgemeinden und sonstige rechtlich unselbständige Einrichtungen der Kirchengemeinde (z. B. Altenheime, Sozialstationen, jedoch nicht Kindertagesstätten)</t>
  </si>
  <si>
    <t>2d</t>
  </si>
  <si>
    <t>je angefangene 100.000 Euro</t>
  </si>
  <si>
    <t>Summe des Wirtschaftsplanvolumens der Kraft Vereinbarung zu betreuenden Rechtsträger</t>
  </si>
  <si>
    <t>2c</t>
  </si>
  <si>
    <t>je angefangene 250.000 Euro</t>
  </si>
  <si>
    <t>2b</t>
  </si>
  <si>
    <t>Summe des genehmigten Haushaltsvolumens (Sachbuch 00) der Kirchengemeinde bzw. des Wirtschaftsplanvolumens unselbständiger Einrichtungen der Kirchengemeinde ohne einzelne Baumaßnahmen mit Finanzierungskosten über 25.000 Euro, Erlöse und Erwerb von Immobilien und innere Verrechnungen (z.B. Budgetierung)</t>
  </si>
  <si>
    <t>2a</t>
  </si>
  <si>
    <t>Punkte Gesamt</t>
  </si>
  <si>
    <t>Bemessung</t>
  </si>
  <si>
    <t>Punkte</t>
  </si>
  <si>
    <t>Faktor</t>
  </si>
  <si>
    <t>Indexbereinigung</t>
  </si>
  <si>
    <t>Kriterien nach Abschnitt 9 KEntgO</t>
  </si>
  <si>
    <t>JD 1985</t>
  </si>
  <si>
    <t>JD 1986</t>
  </si>
  <si>
    <t>JD 1987</t>
  </si>
  <si>
    <t>JD 1988</t>
  </si>
  <si>
    <t>JD 1989</t>
  </si>
  <si>
    <t>JD 1990</t>
  </si>
  <si>
    <t>JD 1991</t>
  </si>
  <si>
    <t>JD 1992</t>
  </si>
  <si>
    <t>JD 1993</t>
  </si>
  <si>
    <t>JD 1994</t>
  </si>
  <si>
    <t>JD 1995</t>
  </si>
  <si>
    <t>JD 1996</t>
  </si>
  <si>
    <t>JD 1997</t>
  </si>
  <si>
    <t>JD 1998</t>
  </si>
  <si>
    <t>JD 1999</t>
  </si>
  <si>
    <t>JD 2000</t>
  </si>
  <si>
    <t>JD 2001</t>
  </si>
  <si>
    <t>JD 2002</t>
  </si>
  <si>
    <t>JD 2003</t>
  </si>
  <si>
    <t>JD 2004</t>
  </si>
  <si>
    <t>JD 2005</t>
  </si>
  <si>
    <t>JD 2006</t>
  </si>
  <si>
    <t>JD 2007</t>
  </si>
  <si>
    <t>JD 2008</t>
  </si>
  <si>
    <t>JD 2009</t>
  </si>
  <si>
    <t>JD 2010</t>
  </si>
  <si>
    <t>JD 2011</t>
  </si>
  <si>
    <t>JD 2012</t>
  </si>
  <si>
    <t>JD 2013</t>
  </si>
  <si>
    <t>JD 2014</t>
  </si>
  <si>
    <t>JD 2015</t>
  </si>
  <si>
    <t>JD 2016</t>
  </si>
  <si>
    <t>je angefangene 10 Personalfälle</t>
  </si>
  <si>
    <t>je angefangene 15 Personalfälle</t>
  </si>
  <si>
    <t>Basiswert</t>
  </si>
  <si>
    <t>Basisjahr aus dem die Basiswerte stammen</t>
  </si>
  <si>
    <t>Indexwert aus dem Basisjahr</t>
  </si>
  <si>
    <t>Indexwert bei Einführung der Entgeltordnung</t>
  </si>
  <si>
    <t>(Grau hinterlegte Felder bitte ausfüllen)</t>
  </si>
  <si>
    <t>Datum</t>
  </si>
  <si>
    <t>Unterschrift der/des Personalveranwortlichen</t>
  </si>
  <si>
    <t>Unterschrift der/des Vorsitzenden/des Vorstandes</t>
  </si>
  <si>
    <t>Summe des genehmigten Haushaltsvolumens (Sachbuch 00) der Kraft Vereinbarung zu betreuenden Rechtsträger (Protokollerklärung Nr. 3) ohne einzelne Baumaßnahmen mit Finanzierungskosten über 25.000 Euro, Erlöse und Erwerb von Immobilien und innere Verrechnungen (z.B. Budgetierung)</t>
  </si>
  <si>
    <t>Kindertagesstätten ab 3 Gruppen, über deren Personal der Leitung oder der Geschäftsführung der Kirchenverwaltung die Dienstaufsicht ausdrücklich übertragen ist</t>
  </si>
  <si>
    <t>Kindertagesstätten bis zu 2 Gruppen, über deren Personal der Leitung oder der Geschäftsführung der Kirchenverwaltung die Dienstaufsicht ausdrücklich übertragen ist</t>
  </si>
  <si>
    <t>Protokollerklärung</t>
  </si>
  <si>
    <t>Berechnungsschema zur Ermittlung der Punktzahl für die Eingruppierung nach Abschnitt 9 KEntgO - GF/Leitung Kirchenverwaltung</t>
  </si>
  <si>
    <t>Für Einrichtung:</t>
  </si>
  <si>
    <t>JD 2018</t>
  </si>
  <si>
    <t>JD 2017</t>
  </si>
  <si>
    <t>JD 2020</t>
  </si>
  <si>
    <t>JD 2019</t>
  </si>
  <si>
    <t>Jahresdurchschnitt</t>
  </si>
  <si>
    <t>Indexwerte</t>
  </si>
  <si>
    <t>JD 2021</t>
  </si>
  <si>
    <t>JD 2022</t>
  </si>
  <si>
    <t>JD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</si>
</sst>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10" x14ac:knownFonts="1">
    <font>
      <sz val="10"/>
      <color theme="1"/>
      <name val="Trebuchet MS"/>
      <family val="2"/>
    </font>
    <font>
      <b/>
      <sz val="10"/>
      <color theme="1"/>
      <name val="Trebuchet MS"/>
      <family val="2"/>
    </font>
    <font>
      <sz val="14"/>
      <color theme="1"/>
      <name val="Trebuchet MS"/>
      <family val="2"/>
    </font>
    <font>
      <b/>
      <sz val="11"/>
      <color theme="1"/>
      <name val="Trebuchet MS"/>
      <family val="2"/>
    </font>
    <font>
      <sz val="12"/>
      <color theme="1"/>
      <name val="Trebuchet MS"/>
      <family val="2"/>
    </font>
    <font>
      <b/>
      <sz val="12"/>
      <color theme="1"/>
      <name val="Trebuchet MS"/>
      <family val="2"/>
    </font>
    <font>
      <b/>
      <sz val="14"/>
      <color theme="1"/>
      <name val="Trebuchet MS"/>
      <family val="2"/>
    </font>
    <font>
      <sz val="9"/>
      <color indexed="81"/>
      <name val="Tahoma"/>
      <family val="2"/>
    </font>
    <font>
      <b/>
      <sz val="9"/>
      <color indexed="81"/>
      <name val="Tahoma"/>
      <family val="2"/>
    </font>
    <font>
      <b/>
      <sz val="10.5"/>
      <color theme="1"/>
      <name val="Trebuchet M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0" fillId="0" borderId="0" xfId="0" applyAlignment="1">
      <alignment wrapText="1"/>
    </xf>
    <xf numFmtId="0" fontId="0" fillId="0" borderId="0" xfId="0" applyAlignment="1">
      <alignment horizontal="center"/>
    </xf>
    <xf numFmtId="49" fontId="0" fillId="0" borderId="0" xfId="0" applyNumberFormat="1" applyAlignment="1">
      <alignment wrapText="1"/>
    </xf>
    <xf numFmtId="0" fontId="0" fillId="2" borderId="0" xfId="0" applyFill="1"/>
    <xf numFmtId="164" fontId="0" fillId="2" borderId="0" xfId="0" applyNumberFormat="1" applyFill="1"/>
    <xf numFmtId="0" fontId="0" fillId="0" borderId="0" xfId="0" applyAlignment="1">
      <alignment horizontal="right"/>
    </xf>
    <xf numFmtId="49" fontId="0" fillId="0" borderId="0" xfId="0" applyNumberFormat="1" applyAlignment="1">
      <alignment horizontal="right"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0" fillId="3" borderId="1" xfId="0" applyFill="1" applyBorder="1" applyAlignment="1" applyProtection="1">
      <alignment vertical="center" wrapText="1"/>
      <protection locked="0"/>
    </xf>
    <xf numFmtId="0" fontId="2" fillId="0" borderId="2" xfId="0" applyFont="1" applyBorder="1" applyAlignment="1">
      <alignment horizontal="right"/>
    </xf>
    <xf numFmtId="0" fontId="2" fillId="0" borderId="3" xfId="0" applyFont="1" applyBorder="1" applyAlignment="1">
      <alignment horizontal="center"/>
    </xf>
    <xf numFmtId="0" fontId="2" fillId="0" borderId="4" xfId="0" applyFont="1" applyBorder="1" applyAlignment="1">
      <alignment horizontal="center"/>
    </xf>
    <xf numFmtId="0" fontId="2" fillId="0" borderId="3" xfId="0" applyFont="1" applyBorder="1"/>
    <xf numFmtId="49" fontId="2" fillId="0" borderId="3" xfId="0" applyNumberFormat="1" applyFont="1" applyBorder="1" applyAlignment="1">
      <alignment wrapText="1"/>
    </xf>
    <xf numFmtId="0" fontId="0" fillId="0" borderId="5" xfId="0" applyBorder="1"/>
    <xf numFmtId="0" fontId="0" fillId="0" borderId="6" xfId="0" applyBorder="1"/>
    <xf numFmtId="0" fontId="0" fillId="0" borderId="1" xfId="0" applyBorder="1" applyAlignment="1">
      <alignment wrapText="1"/>
    </xf>
    <xf numFmtId="0" fontId="0" fillId="0" borderId="7" xfId="0" applyBorder="1" applyAlignment="1">
      <alignment horizontal="center"/>
    </xf>
    <xf numFmtId="0" fontId="0" fillId="0" borderId="1" xfId="0" applyBorder="1" applyAlignment="1">
      <alignment horizontal="center"/>
    </xf>
    <xf numFmtId="0" fontId="0" fillId="0" borderId="1" xfId="0" applyBorder="1"/>
    <xf numFmtId="0" fontId="0" fillId="3" borderId="1" xfId="0" applyFill="1" applyBorder="1" applyProtection="1">
      <protection locked="0"/>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top" wrapText="1"/>
    </xf>
    <xf numFmtId="165" fontId="0" fillId="0" borderId="1" xfId="0" applyNumberFormat="1" applyBorder="1"/>
    <xf numFmtId="165" fontId="0" fillId="3" borderId="1" xfId="0" applyNumberFormat="1" applyFill="1" applyBorder="1" applyProtection="1">
      <protection locked="0"/>
    </xf>
    <xf numFmtId="0" fontId="0" fillId="0" borderId="9" xfId="0" applyBorder="1" applyAlignment="1">
      <alignment wrapText="1"/>
    </xf>
    <xf numFmtId="49" fontId="0" fillId="0" borderId="1" xfId="0" applyNumberFormat="1" applyBorder="1" applyAlignment="1">
      <alignment wrapText="1"/>
    </xf>
    <xf numFmtId="0" fontId="3" fillId="0" borderId="11" xfId="0" applyFont="1" applyBorder="1" applyAlignment="1">
      <alignment horizontal="center"/>
    </xf>
    <xf numFmtId="0" fontId="3" fillId="0" borderId="12" xfId="0" applyFont="1" applyBorder="1" applyAlignment="1">
      <alignment horizontal="center"/>
    </xf>
    <xf numFmtId="49" fontId="3" fillId="0" borderId="12" xfId="0" applyNumberFormat="1" applyFont="1" applyBorder="1" applyAlignment="1">
      <alignment wrapText="1"/>
    </xf>
    <xf numFmtId="49" fontId="4" fillId="3" borderId="0" xfId="0" applyNumberFormat="1" applyFont="1" applyFill="1" applyAlignment="1" applyProtection="1">
      <alignment wrapText="1"/>
      <protection locked="0"/>
    </xf>
    <xf numFmtId="0" fontId="5" fillId="0" borderId="0" xfId="0" applyFont="1"/>
    <xf numFmtId="0" fontId="6" fillId="0" borderId="0" xfId="0" applyFont="1"/>
    <xf numFmtId="0" fontId="0" fillId="0" borderId="0" xfId="0"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right" wrapText="1"/>
    </xf>
    <xf numFmtId="0" fontId="0" fillId="3" borderId="0" xfId="0" applyFill="1" applyProtection="1">
      <protection locked="0"/>
    </xf>
    <xf numFmtId="0" fontId="1" fillId="0" borderId="1" xfId="0" applyFont="1" applyBorder="1" applyAlignment="1" applyProtection="1">
      <alignment horizontal="center" vertical="center" wrapText="1"/>
      <protection locked="0"/>
    </xf>
    <xf numFmtId="0" fontId="3" fillId="0" borderId="12" xfId="0" applyFont="1" applyBorder="1" applyAlignment="1">
      <alignment wrapText="1"/>
    </xf>
    <xf numFmtId="49" fontId="0" fillId="0" borderId="14" xfId="0" applyNumberFormat="1" applyBorder="1" applyAlignment="1">
      <alignment wrapText="1"/>
    </xf>
    <xf numFmtId="0" fontId="0" fillId="3" borderId="14" xfId="0" applyFill="1" applyBorder="1" applyProtection="1">
      <protection locked="0"/>
    </xf>
    <xf numFmtId="0" fontId="0" fillId="0" borderId="14" xfId="0" applyBorder="1"/>
    <xf numFmtId="0" fontId="0" fillId="0" borderId="14" xfId="0" applyBorder="1" applyAlignment="1">
      <alignment horizontal="center"/>
    </xf>
    <xf numFmtId="49" fontId="0" fillId="0" borderId="1" xfId="0" applyNumberFormat="1" applyBorder="1" applyAlignment="1">
      <alignment vertical="top" wrapText="1"/>
    </xf>
    <xf numFmtId="0" fontId="1" fillId="0" borderId="0" xfId="0" applyFont="1" applyAlignment="1">
      <alignment horizontal="center"/>
    </xf>
    <xf numFmtId="49" fontId="9" fillId="0" borderId="13" xfId="0" applyNumberFormat="1" applyFont="1" applyBorder="1" applyAlignment="1">
      <alignment wrapText="1"/>
    </xf>
    <xf numFmtId="0" fontId="9" fillId="0" borderId="10" xfId="0" applyFont="1" applyBorder="1" applyAlignment="1">
      <alignment horizontal="center"/>
    </xf>
    <xf numFmtId="0" fontId="9" fillId="0" borderId="12" xfId="0" applyFont="1" applyBorder="1" applyAlignment="1">
      <alignment horizontal="center"/>
    </xf>
    <xf numFmtId="164" fontId="0" fillId="0" borderId="1" xfId="0" applyNumberForma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workbookViewId="0">
      <selection activeCell="B2" sqref="B2"/>
    </sheetView>
  </sheetViews>
  <sheetFormatPr baseColWidth="10" defaultColWidth="11.5703125" defaultRowHeight="15" x14ac:dyDescent="0.3"/>
  <cols>
    <col min="1" max="1" width="18.85546875" customWidth="1"/>
    <col min="2" max="2" width="71.7109375" style="3" customWidth="1"/>
    <col min="3" max="3" width="17.140625" bestFit="1" customWidth="1"/>
    <col min="4" max="4" width="17.28515625" bestFit="1" customWidth="1"/>
    <col min="5" max="5" width="11.42578125" style="2" customWidth="1"/>
    <col min="6" max="6" width="8.42578125" style="2" bestFit="1" customWidth="1"/>
    <col min="7" max="7" width="15.140625" style="1" customWidth="1"/>
    <col min="8" max="8" width="15.140625" bestFit="1" customWidth="1"/>
  </cols>
  <sheetData>
    <row r="1" spans="1:9" ht="18.75" x14ac:dyDescent="0.3">
      <c r="A1" s="35" t="s">
        <v>77</v>
      </c>
    </row>
    <row r="2" spans="1:9" ht="18" x14ac:dyDescent="0.35">
      <c r="A2" s="34" t="s">
        <v>78</v>
      </c>
      <c r="B2" s="33"/>
    </row>
    <row r="3" spans="1:9" ht="15.75" thickBot="1" x14ac:dyDescent="0.35">
      <c r="B3" s="38" t="s">
        <v>66</v>
      </c>
      <c r="C3" s="39"/>
    </row>
    <row r="4" spans="1:9" ht="16.5" x14ac:dyDescent="0.3">
      <c r="A4" s="48" t="s">
        <v>76</v>
      </c>
      <c r="B4" s="32" t="s">
        <v>30</v>
      </c>
      <c r="C4" s="41" t="s">
        <v>65</v>
      </c>
      <c r="D4" s="50" t="s">
        <v>29</v>
      </c>
      <c r="E4" s="31" t="s">
        <v>28</v>
      </c>
      <c r="F4" s="30" t="s">
        <v>27</v>
      </c>
      <c r="G4" s="30" t="s">
        <v>26</v>
      </c>
      <c r="H4" s="49" t="s">
        <v>25</v>
      </c>
    </row>
    <row r="5" spans="1:9" ht="75" x14ac:dyDescent="0.3">
      <c r="A5" s="23" t="s">
        <v>24</v>
      </c>
      <c r="B5" s="29" t="s">
        <v>23</v>
      </c>
      <c r="C5" s="27"/>
      <c r="D5" s="26" t="e">
        <f>C5/$D$17*$D$18</f>
        <v>#DIV/0!</v>
      </c>
      <c r="E5" s="20" t="e">
        <f>IF(D5=0,0,FIXED(D5/250000+0.5,0))</f>
        <v>#DIV/0!</v>
      </c>
      <c r="F5" s="19">
        <v>3</v>
      </c>
      <c r="G5" s="28" t="s">
        <v>21</v>
      </c>
      <c r="H5" s="17" t="e">
        <f>E5*F5</f>
        <v>#DIV/0!</v>
      </c>
    </row>
    <row r="6" spans="1:9" ht="60" x14ac:dyDescent="0.3">
      <c r="A6" s="23" t="s">
        <v>22</v>
      </c>
      <c r="B6" s="46" t="s">
        <v>73</v>
      </c>
      <c r="C6" s="27"/>
      <c r="D6" s="26" t="e">
        <f>C6/$D$17*$D$18</f>
        <v>#DIV/0!</v>
      </c>
      <c r="E6" s="20" t="e">
        <f>IF(D6=0,0,FIXED(D6/250000+0.5,0))</f>
        <v>#DIV/0!</v>
      </c>
      <c r="F6" s="19">
        <v>1</v>
      </c>
      <c r="G6" s="18" t="s">
        <v>21</v>
      </c>
      <c r="H6" s="17" t="e">
        <f>E6*F6</f>
        <v>#DIV/0!</v>
      </c>
    </row>
    <row r="7" spans="1:9" ht="30" x14ac:dyDescent="0.3">
      <c r="A7" s="23" t="s">
        <v>20</v>
      </c>
      <c r="B7" s="18" t="s">
        <v>19</v>
      </c>
      <c r="C7" s="27"/>
      <c r="D7" s="26" t="e">
        <f>C7/$D$17*$D$18</f>
        <v>#DIV/0!</v>
      </c>
      <c r="E7" s="20" t="e">
        <f>IF(D7=0,0,FIXED(D7/100000+0.5,0))</f>
        <v>#DIV/0!</v>
      </c>
      <c r="F7" s="19">
        <v>1</v>
      </c>
      <c r="G7" s="18" t="s">
        <v>18</v>
      </c>
      <c r="H7" s="17" t="e">
        <f>E7*F7</f>
        <v>#DIV/0!</v>
      </c>
    </row>
    <row r="8" spans="1:9" ht="45" x14ac:dyDescent="0.3">
      <c r="A8" s="23" t="s">
        <v>17</v>
      </c>
      <c r="B8" s="18" t="s">
        <v>16</v>
      </c>
      <c r="C8" s="22"/>
      <c r="D8" s="21"/>
      <c r="E8" s="20"/>
      <c r="F8" s="19">
        <v>1</v>
      </c>
      <c r="G8" s="18" t="s">
        <v>12</v>
      </c>
      <c r="H8" s="17">
        <f t="shared" ref="H8:H11" si="0">C8*F8</f>
        <v>0</v>
      </c>
      <c r="I8" s="5"/>
    </row>
    <row r="9" spans="1:9" ht="45" x14ac:dyDescent="0.3">
      <c r="A9" s="23" t="s">
        <v>15</v>
      </c>
      <c r="B9" s="25" t="s">
        <v>14</v>
      </c>
      <c r="C9" s="22"/>
      <c r="D9" s="21"/>
      <c r="E9" s="20"/>
      <c r="F9" s="19">
        <v>5</v>
      </c>
      <c r="G9" s="18" t="s">
        <v>12</v>
      </c>
      <c r="H9" s="17">
        <f t="shared" si="0"/>
        <v>0</v>
      </c>
      <c r="I9" s="5"/>
    </row>
    <row r="10" spans="1:9" ht="45" x14ac:dyDescent="0.3">
      <c r="A10" s="23" t="s">
        <v>13</v>
      </c>
      <c r="B10" s="24" t="s">
        <v>75</v>
      </c>
      <c r="C10" s="22"/>
      <c r="D10" s="21"/>
      <c r="E10" s="20"/>
      <c r="F10" s="19">
        <v>2</v>
      </c>
      <c r="G10" s="18" t="s">
        <v>12</v>
      </c>
      <c r="H10" s="17">
        <f t="shared" si="0"/>
        <v>0</v>
      </c>
      <c r="I10" s="5"/>
    </row>
    <row r="11" spans="1:9" ht="45" x14ac:dyDescent="0.3">
      <c r="A11" s="23" t="s">
        <v>13</v>
      </c>
      <c r="B11" s="24" t="s">
        <v>74</v>
      </c>
      <c r="C11" s="22"/>
      <c r="D11" s="21"/>
      <c r="E11" s="20"/>
      <c r="F11" s="19">
        <v>3</v>
      </c>
      <c r="G11" s="18" t="s">
        <v>12</v>
      </c>
      <c r="H11" s="17">
        <f t="shared" si="0"/>
        <v>0</v>
      </c>
      <c r="I11" s="5"/>
    </row>
    <row r="12" spans="1:9" ht="30" x14ac:dyDescent="0.3">
      <c r="A12" s="23" t="s">
        <v>11</v>
      </c>
      <c r="B12" s="8" t="s">
        <v>10</v>
      </c>
      <c r="C12" s="22"/>
      <c r="D12" s="21"/>
      <c r="E12" s="20">
        <f>IF(C12=0,0,FIXED(C12/10+0.49,0))</f>
        <v>0</v>
      </c>
      <c r="F12" s="19">
        <v>1</v>
      </c>
      <c r="G12" s="18" t="s">
        <v>63</v>
      </c>
      <c r="H12" s="17">
        <f>E12*F12</f>
        <v>0</v>
      </c>
      <c r="I12" s="5"/>
    </row>
    <row r="13" spans="1:9" ht="30" x14ac:dyDescent="0.3">
      <c r="A13" s="23" t="s">
        <v>9</v>
      </c>
      <c r="B13" s="24" t="s">
        <v>8</v>
      </c>
      <c r="C13" s="22"/>
      <c r="D13" s="21"/>
      <c r="E13" s="20">
        <f>IF(C13=0,0,FIXED(C13/15+0.49,0))</f>
        <v>0</v>
      </c>
      <c r="F13" s="19">
        <v>1</v>
      </c>
      <c r="G13" s="18" t="s">
        <v>64</v>
      </c>
      <c r="H13" s="17">
        <f>E13*F13</f>
        <v>0</v>
      </c>
      <c r="I13" s="5"/>
    </row>
    <row r="14" spans="1:9" ht="90" x14ac:dyDescent="0.3">
      <c r="A14" s="23" t="s">
        <v>7</v>
      </c>
      <c r="B14" s="18" t="s">
        <v>6</v>
      </c>
      <c r="C14" s="22"/>
      <c r="D14" s="21"/>
      <c r="E14" s="20">
        <f>ROUNDUP(C14,0)</f>
        <v>0</v>
      </c>
      <c r="F14" s="19">
        <v>6</v>
      </c>
      <c r="G14" s="18" t="s">
        <v>5</v>
      </c>
      <c r="H14" s="17">
        <f>E14*F14</f>
        <v>0</v>
      </c>
      <c r="I14" s="5"/>
    </row>
    <row r="15" spans="1:9" ht="19.5" thickBot="1" x14ac:dyDescent="0.35">
      <c r="A15" s="16"/>
      <c r="B15" s="15" t="s">
        <v>4</v>
      </c>
      <c r="C15" s="14"/>
      <c r="D15" s="14"/>
      <c r="E15" s="12"/>
      <c r="F15" s="13"/>
      <c r="G15" s="12"/>
      <c r="H15" s="11" t="e">
        <f>SUM(H5:H14)</f>
        <v>#DIV/0!</v>
      </c>
      <c r="I15" s="5"/>
    </row>
    <row r="16" spans="1:9" x14ac:dyDescent="0.3">
      <c r="I16" s="5"/>
    </row>
    <row r="17" spans="1:9" x14ac:dyDescent="0.3">
      <c r="B17" s="7" t="s">
        <v>67</v>
      </c>
      <c r="C17" s="40">
        <f>C3</f>
        <v>0</v>
      </c>
      <c r="D17" s="10"/>
      <c r="G17" s="6" t="s">
        <v>3</v>
      </c>
      <c r="H17" t="e">
        <f>IF(H15&lt;400,1," ")</f>
        <v>#DIV/0!</v>
      </c>
      <c r="I17" s="5"/>
    </row>
    <row r="18" spans="1:9" x14ac:dyDescent="0.3">
      <c r="B18" s="7" t="s">
        <v>68</v>
      </c>
      <c r="C18" s="9">
        <v>1985</v>
      </c>
      <c r="D18" s="8">
        <v>55.8</v>
      </c>
      <c r="G18" s="6" t="s">
        <v>2</v>
      </c>
      <c r="H18" t="e">
        <f>IF(H15&gt;=400,2," ")</f>
        <v>#DIV/0!</v>
      </c>
      <c r="I18" s="5"/>
    </row>
    <row r="19" spans="1:9" x14ac:dyDescent="0.3">
      <c r="G19" s="6" t="s">
        <v>1</v>
      </c>
      <c r="H19" t="e">
        <f>IF(H17=1,14,15)</f>
        <v>#DIV/0!</v>
      </c>
      <c r="I19" s="5"/>
    </row>
    <row r="20" spans="1:9" x14ac:dyDescent="0.3">
      <c r="B20" s="7" t="s">
        <v>69</v>
      </c>
      <c r="G20" s="6" t="s">
        <v>0</v>
      </c>
      <c r="H20" t="e">
        <f>IF(H17=1,13,14)</f>
        <v>#DIV/0!</v>
      </c>
      <c r="I20" s="5"/>
    </row>
    <row r="21" spans="1:9" x14ac:dyDescent="0.3">
      <c r="I21" s="4"/>
    </row>
    <row r="22" spans="1:9" x14ac:dyDescent="0.3">
      <c r="A22" s="43"/>
      <c r="B22" s="42"/>
      <c r="C22" s="44"/>
      <c r="D22" s="44"/>
      <c r="E22" s="45"/>
    </row>
    <row r="23" spans="1:9" x14ac:dyDescent="0.3">
      <c r="A23" t="s">
        <v>70</v>
      </c>
      <c r="B23" s="3" t="s">
        <v>71</v>
      </c>
      <c r="C23" t="s">
        <v>72</v>
      </c>
    </row>
  </sheetData>
  <sheetProtection algorithmName="SHA-512" hashValue="sFsQ5LKMcTju1tBw/BR4HBDlMzJ7eFKQoCX4XGA2P+/h8TWeWjDjrJBPGRHa6uua1eTJ2Le/1xqyy/r9lysLfg==" saltValue="8NfS2jYPJJWdvaIBTzDkmg==" spinCount="100000" sheet="1" objects="1" scenarios="1" selectLockedCells="1"/>
  <protectedRanges>
    <protectedRange password="D437" sqref="C17:D18 H4:I5 G15:I15 H6:H7 A4:B15 F4:F15 C4:E7 C15:E15 C8:D14 G5:G14 H8:I14" name="Bereich1"/>
  </protectedRanges>
  <pageMargins left="0.31496062992125984" right="0.19685039370078741" top="0.39370078740157483" bottom="0.19685039370078741" header="0.31496062992125984" footer="0.31496062992125984"/>
  <pageSetup paperSize="9" scale="8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tabSelected="1" workbookViewId="0">
      <selection activeCell="D2" sqref="D2"/>
    </sheetView>
  </sheetViews>
  <sheetFormatPr baseColWidth="10" defaultRowHeight="15" x14ac:dyDescent="0.3"/>
  <cols>
    <col min="1" max="1" width="19.28515625" customWidth="1"/>
    <col min="2" max="2" width="15.42578125" customWidth="1"/>
  </cols>
  <sheetData>
    <row r="1" spans="1:7" x14ac:dyDescent="0.3">
      <c r="A1" s="47" t="s">
        <v>83</v>
      </c>
      <c r="B1" s="47" t="s">
        <v>84</v>
      </c>
    </row>
    <row r="2" spans="1:7" x14ac:dyDescent="0.3">
      <c r="A2" s="47" t="s">
        <v>87</v>
      </c>
      <c r="B2" s="20">
        <v>116.4</v>
      </c>
    </row>
    <row r="3" spans="1:7" x14ac:dyDescent="0.3">
      <c r="A3" s="47" t="s">
        <v>86</v>
      </c>
      <c r="B3" s="20">
        <v>109.5</v>
      </c>
    </row>
    <row r="4" spans="1:7" x14ac:dyDescent="0.3">
      <c r="A4" s="47" t="s">
        <v>85</v>
      </c>
      <c r="B4" s="51">
        <v>103</v>
      </c>
    </row>
    <row r="5" spans="1:7" x14ac:dyDescent="0.3">
      <c r="A5" s="47" t="s">
        <v>81</v>
      </c>
      <c r="B5" s="51">
        <v>100</v>
      </c>
    </row>
    <row r="6" spans="1:7" x14ac:dyDescent="0.3">
      <c r="A6" s="47" t="s">
        <v>82</v>
      </c>
      <c r="B6" s="51">
        <v>99.4</v>
      </c>
    </row>
    <row r="7" spans="1:7" x14ac:dyDescent="0.3">
      <c r="A7" s="47" t="s">
        <v>79</v>
      </c>
      <c r="B7" s="51">
        <v>97.9</v>
      </c>
    </row>
    <row r="8" spans="1:7" x14ac:dyDescent="0.3">
      <c r="A8" s="47" t="s">
        <v>80</v>
      </c>
      <c r="B8" s="51">
        <v>96</v>
      </c>
    </row>
    <row r="9" spans="1:7" x14ac:dyDescent="0.3">
      <c r="A9" s="47" t="s">
        <v>62</v>
      </c>
      <c r="B9" s="51">
        <v>94.5</v>
      </c>
      <c r="C9" s="36"/>
      <c r="D9" s="36"/>
      <c r="E9" s="36"/>
    </row>
    <row r="10" spans="1:7" x14ac:dyDescent="0.3">
      <c r="A10" s="47" t="s">
        <v>61</v>
      </c>
      <c r="B10" s="51">
        <v>94</v>
      </c>
      <c r="C10" s="36"/>
      <c r="D10" s="36"/>
      <c r="E10" s="36"/>
      <c r="F10" s="36"/>
      <c r="G10" s="36"/>
    </row>
    <row r="11" spans="1:7" x14ac:dyDescent="0.3">
      <c r="A11" s="37" t="s">
        <v>60</v>
      </c>
      <c r="B11" s="51">
        <v>93.4</v>
      </c>
      <c r="C11" s="36"/>
      <c r="D11" s="36"/>
      <c r="E11" s="36"/>
      <c r="F11" s="36"/>
      <c r="G11" s="36"/>
    </row>
    <row r="12" spans="1:7" x14ac:dyDescent="0.3">
      <c r="A12" s="37" t="s">
        <v>59</v>
      </c>
      <c r="B12" s="51">
        <v>92.6</v>
      </c>
      <c r="C12" s="36"/>
      <c r="D12" s="36"/>
      <c r="E12" s="36"/>
      <c r="F12" s="36"/>
      <c r="G12" s="36"/>
    </row>
    <row r="13" spans="1:7" x14ac:dyDescent="0.3">
      <c r="A13" s="37" t="s">
        <v>58</v>
      </c>
      <c r="B13" s="51">
        <v>91.4</v>
      </c>
      <c r="C13" s="36"/>
      <c r="D13" s="36"/>
      <c r="E13" s="36"/>
      <c r="F13" s="36"/>
      <c r="G13" s="36"/>
    </row>
    <row r="14" spans="1:7" x14ac:dyDescent="0.3">
      <c r="A14" s="37" t="s">
        <v>57</v>
      </c>
      <c r="B14" s="51">
        <v>89.8</v>
      </c>
      <c r="C14" s="36"/>
      <c r="D14" s="36"/>
      <c r="E14" s="36"/>
      <c r="F14" s="36"/>
      <c r="G14" s="36"/>
    </row>
    <row r="15" spans="1:7" x14ac:dyDescent="0.3">
      <c r="A15" s="37" t="s">
        <v>56</v>
      </c>
      <c r="B15" s="51">
        <v>88</v>
      </c>
      <c r="C15" s="36"/>
      <c r="D15" s="36"/>
      <c r="E15" s="36"/>
      <c r="F15" s="36"/>
      <c r="G15" s="36"/>
    </row>
    <row r="16" spans="1:7" x14ac:dyDescent="0.3">
      <c r="A16" s="37" t="s">
        <v>55</v>
      </c>
      <c r="B16" s="51">
        <v>87.1</v>
      </c>
      <c r="C16" s="36"/>
      <c r="D16" s="36"/>
      <c r="E16" s="36"/>
      <c r="F16" s="36"/>
      <c r="G16" s="36"/>
    </row>
    <row r="17" spans="1:7" x14ac:dyDescent="0.3">
      <c r="A17" s="37" t="s">
        <v>54</v>
      </c>
      <c r="B17" s="51">
        <v>86.8</v>
      </c>
      <c r="C17" s="36"/>
      <c r="D17" s="36"/>
      <c r="E17" s="36"/>
      <c r="F17" s="36"/>
      <c r="G17" s="36"/>
    </row>
    <row r="18" spans="1:7" x14ac:dyDescent="0.3">
      <c r="A18" s="37" t="s">
        <v>53</v>
      </c>
      <c r="B18" s="51">
        <v>84.6</v>
      </c>
      <c r="C18" s="36"/>
      <c r="D18" s="36"/>
      <c r="E18" s="36"/>
      <c r="F18" s="36"/>
      <c r="G18" s="36"/>
    </row>
    <row r="19" spans="1:7" x14ac:dyDescent="0.3">
      <c r="A19" s="37" t="s">
        <v>52</v>
      </c>
      <c r="B19" s="51">
        <v>82.8</v>
      </c>
      <c r="C19" s="36"/>
      <c r="D19" s="36"/>
      <c r="E19" s="36"/>
      <c r="F19" s="36"/>
      <c r="G19" s="36"/>
    </row>
    <row r="20" spans="1:7" x14ac:dyDescent="0.3">
      <c r="A20" s="37" t="s">
        <v>51</v>
      </c>
      <c r="B20" s="51">
        <v>81.400000000000006</v>
      </c>
      <c r="C20" s="36"/>
      <c r="D20" s="36"/>
      <c r="E20" s="36"/>
      <c r="F20" s="36"/>
      <c r="G20" s="36"/>
    </row>
    <row r="21" spans="1:7" x14ac:dyDescent="0.3">
      <c r="A21" s="37" t="s">
        <v>50</v>
      </c>
      <c r="B21" s="51">
        <v>80.400000000000006</v>
      </c>
      <c r="C21" s="36"/>
      <c r="D21" s="36"/>
      <c r="E21" s="36"/>
      <c r="F21" s="36"/>
      <c r="G21" s="36"/>
    </row>
    <row r="22" spans="1:7" x14ac:dyDescent="0.3">
      <c r="A22" s="37" t="s">
        <v>49</v>
      </c>
      <c r="B22" s="51">
        <v>79</v>
      </c>
      <c r="C22" s="36"/>
      <c r="D22" s="36"/>
      <c r="E22" s="36"/>
      <c r="F22" s="36"/>
      <c r="G22" s="36"/>
    </row>
    <row r="23" spans="1:7" x14ac:dyDescent="0.3">
      <c r="A23" s="37" t="s">
        <v>48</v>
      </c>
      <c r="B23" s="51">
        <v>77.8</v>
      </c>
      <c r="C23" s="36"/>
      <c r="D23" s="36"/>
      <c r="E23" s="36"/>
      <c r="F23" s="36"/>
      <c r="G23" s="36"/>
    </row>
    <row r="24" spans="1:7" x14ac:dyDescent="0.3">
      <c r="A24" s="37" t="s">
        <v>47</v>
      </c>
      <c r="B24" s="51">
        <v>76.599999999999994</v>
      </c>
      <c r="C24" s="36"/>
      <c r="D24" s="36"/>
      <c r="E24" s="36"/>
      <c r="F24" s="36"/>
      <c r="G24" s="36"/>
    </row>
    <row r="25" spans="1:7" x14ac:dyDescent="0.3">
      <c r="A25" s="37" t="s">
        <v>46</v>
      </c>
      <c r="B25" s="51">
        <v>74.900000000000006</v>
      </c>
      <c r="C25" s="36"/>
      <c r="D25" s="36"/>
      <c r="E25" s="36"/>
      <c r="F25" s="36"/>
      <c r="G25" s="36"/>
    </row>
    <row r="26" spans="1:7" x14ac:dyDescent="0.3">
      <c r="A26" s="37" t="s">
        <v>45</v>
      </c>
      <c r="B26" s="51">
        <v>73.599999999999994</v>
      </c>
      <c r="C26" s="36"/>
      <c r="D26" s="36"/>
      <c r="E26" s="36"/>
      <c r="F26" s="36"/>
      <c r="G26" s="36"/>
    </row>
    <row r="27" spans="1:7" x14ac:dyDescent="0.3">
      <c r="A27" s="37" t="s">
        <v>44</v>
      </c>
      <c r="B27" s="51">
        <v>73.2</v>
      </c>
      <c r="C27" s="36"/>
      <c r="D27" s="36"/>
      <c r="E27" s="36"/>
      <c r="F27" s="36"/>
      <c r="G27" s="36"/>
    </row>
    <row r="28" spans="1:7" x14ac:dyDescent="0.3">
      <c r="A28" s="37" t="s">
        <v>43</v>
      </c>
      <c r="B28" s="51">
        <v>72.5</v>
      </c>
      <c r="C28" s="36"/>
      <c r="D28" s="36"/>
      <c r="E28" s="36"/>
      <c r="F28" s="36"/>
      <c r="G28" s="36"/>
    </row>
    <row r="29" spans="1:7" x14ac:dyDescent="0.3">
      <c r="A29" s="37" t="s">
        <v>42</v>
      </c>
      <c r="B29" s="51">
        <v>71.3</v>
      </c>
      <c r="C29" s="36"/>
      <c r="D29" s="36"/>
      <c r="E29" s="36"/>
      <c r="F29" s="36"/>
      <c r="G29" s="36"/>
    </row>
    <row r="30" spans="1:7" x14ac:dyDescent="0.3">
      <c r="A30" s="37" t="s">
        <v>41</v>
      </c>
      <c r="B30" s="51">
        <v>70.5</v>
      </c>
      <c r="C30" s="36"/>
      <c r="D30" s="36"/>
      <c r="E30" s="36"/>
      <c r="F30" s="36"/>
      <c r="G30" s="36"/>
    </row>
    <row r="31" spans="1:7" x14ac:dyDescent="0.3">
      <c r="A31" s="37" t="s">
        <v>40</v>
      </c>
      <c r="B31" s="51">
        <v>69.400000000000006</v>
      </c>
      <c r="C31" s="36"/>
      <c r="D31" s="36"/>
      <c r="E31" s="36"/>
      <c r="F31" s="36"/>
      <c r="G31" s="36"/>
    </row>
    <row r="32" spans="1:7" x14ac:dyDescent="0.3">
      <c r="A32" s="37" t="s">
        <v>39</v>
      </c>
      <c r="B32" s="51">
        <v>67.599999999999994</v>
      </c>
      <c r="C32" s="36"/>
      <c r="D32" s="36"/>
      <c r="E32" s="36"/>
      <c r="F32" s="36"/>
      <c r="G32" s="36"/>
    </row>
    <row r="33" spans="1:7" x14ac:dyDescent="0.3">
      <c r="A33" s="37" t="s">
        <v>38</v>
      </c>
      <c r="B33" s="51">
        <v>65.099999999999994</v>
      </c>
      <c r="C33" s="36"/>
      <c r="D33" s="36"/>
      <c r="E33" s="36"/>
      <c r="F33" s="36"/>
      <c r="G33" s="36"/>
    </row>
    <row r="34" spans="1:7" x14ac:dyDescent="0.3">
      <c r="A34" s="37" t="s">
        <v>37</v>
      </c>
      <c r="B34" s="51">
        <v>62.8</v>
      </c>
      <c r="C34" s="36"/>
      <c r="D34" s="36"/>
      <c r="E34" s="36"/>
      <c r="F34" s="36"/>
      <c r="G34" s="36"/>
    </row>
    <row r="35" spans="1:7" x14ac:dyDescent="0.3">
      <c r="A35" s="37" t="s">
        <v>36</v>
      </c>
      <c r="B35" s="51">
        <v>60.5</v>
      </c>
      <c r="C35" s="36"/>
      <c r="D35" s="36"/>
      <c r="E35" s="36"/>
      <c r="F35" s="36"/>
      <c r="G35" s="36"/>
    </row>
    <row r="36" spans="1:7" x14ac:dyDescent="0.3">
      <c r="A36" s="37" t="s">
        <v>35</v>
      </c>
      <c r="B36" s="51">
        <v>58.7</v>
      </c>
      <c r="C36" s="36"/>
      <c r="D36" s="36"/>
      <c r="E36" s="36"/>
      <c r="F36" s="36"/>
      <c r="G36" s="36"/>
    </row>
    <row r="37" spans="1:7" x14ac:dyDescent="0.3">
      <c r="A37" s="37" t="s">
        <v>34</v>
      </c>
      <c r="B37" s="51">
        <v>57</v>
      </c>
      <c r="C37" s="36"/>
      <c r="D37" s="36"/>
      <c r="E37" s="36"/>
      <c r="F37" s="36"/>
      <c r="G37" s="36"/>
    </row>
    <row r="38" spans="1:7" x14ac:dyDescent="0.3">
      <c r="A38" s="37" t="s">
        <v>33</v>
      </c>
      <c r="B38" s="51">
        <v>56.1</v>
      </c>
      <c r="C38" s="36"/>
      <c r="D38" s="36"/>
    </row>
    <row r="39" spans="1:7" x14ac:dyDescent="0.3">
      <c r="A39" s="37" t="s">
        <v>32</v>
      </c>
      <c r="B39" s="51">
        <v>55.9</v>
      </c>
    </row>
    <row r="40" spans="1:7" x14ac:dyDescent="0.3">
      <c r="A40" s="37" t="s">
        <v>31</v>
      </c>
      <c r="B40" s="51">
        <v>55.8</v>
      </c>
    </row>
  </sheetData>
  <sheetProtection algorithmName="SHA-512" hashValue="8r17HcAl1dGlSXkZ5+sFuWsliD4HI1thfadXwZX6t9APbOrinOI/mrq/hjrYDbUSvFqpFPV8Ia2Vs8/zT4kiRA==" saltValue="BiJnPtQP/AgjvHXJe+PRXw==" spinCount="100000" sheet="1" objects="1" scenario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vt:lpstr>
      <vt:lpstr>Indexwerte</vt:lpstr>
    </vt:vector>
  </TitlesOfParts>
  <Company>EOK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Jens</dc:creator>
  <cp:lastModifiedBy>Richter, Jens</cp:lastModifiedBy>
  <cp:lastPrinted>2017-02-22T13:45:20Z</cp:lastPrinted>
  <dcterms:created xsi:type="dcterms:W3CDTF">2017-02-22T08:06:56Z</dcterms:created>
  <dcterms:modified xsi:type="dcterms:W3CDTF">2024-05-23T08:23:01Z</dcterms:modified>
</cp:coreProperties>
</file>