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ersonalrecht\Arbeitsrecht\Service Portal - veröffentlichte Musterverträge-Formulare\Excel-Berechnungen\"/>
    </mc:Choice>
  </mc:AlternateContent>
  <xr:revisionPtr revIDLastSave="0" documentId="13_ncr:1_{B4DFEEB4-BC53-4411-9FA6-88FE7A0F05F0}" xr6:coauthVersionLast="47" xr6:coauthVersionMax="47" xr10:uidLastSave="{00000000-0000-0000-0000-000000000000}"/>
  <bookViews>
    <workbookView xWindow="-120" yWindow="-120" windowWidth="22185" windowHeight="11985" xr2:uid="{00000000-000D-0000-FFFF-FFFF00000000}"/>
  </bookViews>
  <sheets>
    <sheet name="Tabelle1" sheetId="1" r:id="rId1"/>
  </sheets>
  <definedNames>
    <definedName name="_xlnm.Print_Area" localSheetId="0">Tabelle1!$A$1:$I$56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E22" i="1"/>
  <c r="E23" i="1" s="1"/>
  <c r="H23" i="1" s="1"/>
  <c r="D20" i="1"/>
  <c r="F12" i="1"/>
  <c r="F17" i="1" s="1"/>
  <c r="H17" i="1" s="1"/>
  <c r="F14" i="1"/>
  <c r="F16" i="1"/>
  <c r="E39" i="1"/>
  <c r="H39" i="1" s="1"/>
  <c r="E46" i="1"/>
  <c r="H46" i="1" s="1"/>
  <c r="H53" i="1" l="1"/>
  <c r="H54" i="1" s="1"/>
  <c r="H55" i="1" s="1"/>
</calcChain>
</file>

<file path=xl/sharedStrings.xml><?xml version="1.0" encoding="utf-8"?>
<sst xmlns="http://schemas.openxmlformats.org/spreadsheetml/2006/main" count="67" uniqueCount="60">
  <si>
    <t>der Diakonie-/Sozialstation</t>
  </si>
  <si>
    <t>Index</t>
  </si>
  <si>
    <t>Punkte</t>
  </si>
  <si>
    <t>X 3 Punkte</t>
  </si>
  <si>
    <t>=</t>
  </si>
  <si>
    <t>Anzahl</t>
  </si>
  <si>
    <t>X 10 Punkte</t>
  </si>
  <si>
    <t xml:space="preserve">    Tagespflege </t>
  </si>
  <si>
    <t xml:space="preserve">    Nachtpflege</t>
  </si>
  <si>
    <t xml:space="preserve">    Kurzzeitpflege</t>
  </si>
  <si>
    <t xml:space="preserve">    Essen auf Rädern</t>
  </si>
  <si>
    <t>X 5 Punkte</t>
  </si>
  <si>
    <t>Dezimalzahl mit 2 Stellen</t>
  </si>
  <si>
    <t>davon 1/3 &gt;</t>
  </si>
  <si>
    <t>Gesamtpunktzahl</t>
  </si>
  <si>
    <t>Jahr</t>
  </si>
  <si>
    <t>€</t>
  </si>
  <si>
    <t xml:space="preserve">   Anzahl angefangener fünfzigtausend €</t>
  </si>
  <si>
    <t>Datum der Feststellung des Jahresabschlusses:</t>
  </si>
  <si>
    <t xml:space="preserve">    a) Personen mit mindestens oder mehr als 50% BG</t>
  </si>
  <si>
    <t>(BG = Beschäftigungsgrad)</t>
  </si>
  <si>
    <t xml:space="preserve">    b) Personen  mit weniger als 50% BG</t>
  </si>
  <si>
    <t>davon 1/2 &gt;</t>
  </si>
  <si>
    <t xml:space="preserve">    d) Praktikantenwochen von Praktikanten/innen aufgrund Ausbildungsordnung</t>
  </si>
  <si>
    <t>geteilt durch 52 &gt;</t>
  </si>
  <si>
    <t>1. Am 31.12. des Wirtschaftsjahres unterstellte</t>
  </si>
  <si>
    <t xml:space="preserve">   X  Index Basisjahr 2001</t>
  </si>
  <si>
    <t xml:space="preserve">2. Summe der abgerechneten Leistungsentgelte </t>
  </si>
  <si>
    <t xml:space="preserve">    im Wirtschaftsjahr </t>
  </si>
  <si>
    <t xml:space="preserve">   ergibt bereinigte Leistungsentgelte von</t>
  </si>
  <si>
    <t>X 6 Punkte =</t>
  </si>
  <si>
    <t>3. Zusätzlich regelmäßig beanspruchte Dienste, sofern</t>
  </si>
  <si>
    <t xml:space="preserve">    der Betreuungsbetrieb der Pflegedienstleitung unterstellt ist</t>
  </si>
  <si>
    <t xml:space="preserve">    Nachbarschaftshilfe</t>
  </si>
  <si>
    <t xml:space="preserve">    Haus- und Familienpflege</t>
  </si>
  <si>
    <t xml:space="preserve">    Hospizdienst</t>
  </si>
  <si>
    <t>4. Angebote von Spezialpflege</t>
  </si>
  <si>
    <t xml:space="preserve">    Aufgaben von besonderer Verantwortung (Beschreibung nachfolgend)</t>
  </si>
  <si>
    <t>(Anzahl)</t>
  </si>
  <si>
    <t xml:space="preserve">    Selbsthilfegruppen, Gesprächskreise und Schulungen, von denen mindestens</t>
  </si>
  <si>
    <t xml:space="preserve">    c) Krankenpflege-/Altenpflege-/Familienpflegeschüler (Wenn Sozialstation Träger der Ausbildung)</t>
  </si>
  <si>
    <t xml:space="preserve">    Mobiler sozialer Hilfsdienst</t>
  </si>
  <si>
    <t xml:space="preserve">    nachfolgend weitere vergleichbare Dienste:</t>
  </si>
  <si>
    <t xml:space="preserve">    zwei durchgeführt werden müssen:</t>
  </si>
  <si>
    <t xml:space="preserve">    Summe der Angebotsgruppen:</t>
  </si>
  <si>
    <t xml:space="preserve">    Summe der Dienste:</t>
  </si>
  <si>
    <t xml:space="preserve">    Stellen aufgerundet:</t>
  </si>
  <si>
    <t>wenn ja, können hier bis zu 5 Punkte eingesetzt werden:</t>
  </si>
  <si>
    <t>Berechnungsschema zur Ermittlung der Punktzahl für die Eingruppierung nach Abschnitt 3 KEntgO</t>
  </si>
  <si>
    <t xml:space="preserve">   ./. Index</t>
  </si>
  <si>
    <t xml:space="preserve">    je Angebotsgruppe nach Abschnitt 3</t>
  </si>
  <si>
    <t>5. Zusätzliche Kriterien nach Abschnitt 3: besondere zusätzlich übertragene</t>
  </si>
  <si>
    <t>nach Abschnitt 3 KEntgO Kategorie</t>
  </si>
  <si>
    <t>für Werte maßgebliches Wirtschaftsjahr somit das Jahr</t>
  </si>
  <si>
    <t>Eingruppierung in Entgeltsgruppe</t>
  </si>
  <si>
    <t>Tabelle über Verbraucherpreisindex</t>
  </si>
  <si>
    <t>Baden-Württemberg</t>
  </si>
  <si>
    <t>nach Protokollerkl. Nr. 5 KEntgO</t>
  </si>
  <si>
    <r>
      <t xml:space="preserve">des/der </t>
    </r>
    <r>
      <rPr>
        <b/>
        <sz val="10"/>
        <rFont val="Arial"/>
        <family val="2"/>
      </rPr>
      <t>Pflegedienstleiter/in</t>
    </r>
    <r>
      <rPr>
        <sz val="10"/>
        <rFont val="Arial"/>
        <family val="2"/>
      </rPr>
      <t>: (Name, Vorname)</t>
    </r>
  </si>
  <si>
    <t>Preisbasisjahr 2020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</si>
</sst>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D_M_-;\-* #,##0.00\ _D_M_-;_-* &quot;-&quot;??\ _D_M_-;_-@_-"/>
    <numFmt numFmtId="165" formatCode="0.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right"/>
      <protection locked="0"/>
    </xf>
    <xf numFmtId="2" fontId="0" fillId="0" borderId="1" xfId="0" applyNumberFormat="1" applyBorder="1" applyProtection="1">
      <protection locked="0"/>
    </xf>
    <xf numFmtId="0" fontId="0" fillId="0" borderId="2" xfId="0" applyBorder="1"/>
    <xf numFmtId="0" fontId="0" fillId="0" borderId="0" xfId="0" applyAlignment="1">
      <alignment horizontal="right"/>
    </xf>
    <xf numFmtId="0" fontId="0" fillId="0" borderId="3" xfId="0" applyBorder="1"/>
    <xf numFmtId="0" fontId="0" fillId="0" borderId="4" xfId="0" applyBorder="1"/>
    <xf numFmtId="0" fontId="4" fillId="0" borderId="5" xfId="0" applyFont="1" applyBorder="1" applyProtection="1">
      <protection locked="0"/>
    </xf>
    <xf numFmtId="0" fontId="3" fillId="0" borderId="5" xfId="0" applyFont="1" applyBorder="1"/>
    <xf numFmtId="0" fontId="5" fillId="0" borderId="0" xfId="0" applyFont="1"/>
    <xf numFmtId="0" fontId="0" fillId="0" borderId="6" xfId="0" applyBorder="1"/>
    <xf numFmtId="165" fontId="0" fillId="0" borderId="0" xfId="0" applyNumberFormat="1"/>
    <xf numFmtId="0" fontId="1" fillId="0" borderId="7" xfId="0" applyFont="1" applyBorder="1"/>
    <xf numFmtId="0" fontId="2" fillId="0" borderId="7" xfId="0" applyFont="1" applyBorder="1"/>
    <xf numFmtId="0" fontId="4" fillId="0" borderId="5" xfId="0" applyFont="1" applyBorder="1"/>
    <xf numFmtId="0" fontId="0" fillId="0" borderId="7" xfId="0" applyBorder="1"/>
    <xf numFmtId="0" fontId="4" fillId="0" borderId="7" xfId="0" applyFont="1" applyBorder="1"/>
    <xf numFmtId="0" fontId="0" fillId="0" borderId="8" xfId="0" applyBorder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right"/>
    </xf>
    <xf numFmtId="2" fontId="0" fillId="0" borderId="9" xfId="1" applyNumberFormat="1" applyFont="1" applyBorder="1" applyAlignment="1" applyProtection="1">
      <alignment horizontal="center"/>
    </xf>
    <xf numFmtId="0" fontId="0" fillId="0" borderId="10" xfId="0" applyBorder="1" applyAlignment="1">
      <alignment horizontal="center"/>
    </xf>
    <xf numFmtId="165" fontId="0" fillId="0" borderId="11" xfId="0" applyNumberFormat="1" applyBorder="1"/>
    <xf numFmtId="3" fontId="0" fillId="0" borderId="5" xfId="0" applyNumberFormat="1" applyBorder="1"/>
    <xf numFmtId="1" fontId="0" fillId="0" borderId="9" xfId="1" applyNumberFormat="1" applyFont="1" applyBorder="1" applyAlignment="1" applyProtection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5" xfId="0" applyBorder="1"/>
    <xf numFmtId="1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7" xfId="0" applyFont="1" applyBorder="1"/>
    <xf numFmtId="1" fontId="0" fillId="0" borderId="13" xfId="0" applyNumberFormat="1" applyBorder="1" applyAlignment="1">
      <alignment horizontal="center"/>
    </xf>
    <xf numFmtId="0" fontId="0" fillId="0" borderId="14" xfId="0" applyBorder="1"/>
    <xf numFmtId="165" fontId="0" fillId="0" borderId="5" xfId="0" applyNumberFormat="1" applyBorder="1"/>
    <xf numFmtId="0" fontId="0" fillId="0" borderId="12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3" fontId="4" fillId="0" borderId="1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4" fillId="0" borderId="7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2" fillId="0" borderId="7" xfId="0" applyFont="1" applyBorder="1" applyAlignment="1">
      <alignment horizontal="right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1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165" fontId="0" fillId="3" borderId="0" xfId="0" applyNumberFormat="1" applyFill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8"/>
  <sheetViews>
    <sheetView tabSelected="1" zoomScaleNormal="100" workbookViewId="0">
      <selection activeCell="G3" sqref="G3"/>
    </sheetView>
  </sheetViews>
  <sheetFormatPr baseColWidth="10" defaultColWidth="11.42578125" defaultRowHeight="12.75" x14ac:dyDescent="0.2"/>
  <cols>
    <col min="1" max="1" width="11.42578125" style="16" customWidth="1"/>
    <col min="2" max="2" width="11.42578125" customWidth="1"/>
    <col min="3" max="3" width="6.5703125" customWidth="1"/>
    <col min="4" max="4" width="5.140625" customWidth="1"/>
    <col min="5" max="8" width="11.42578125" customWidth="1"/>
    <col min="9" max="9" width="7.85546875" style="6" customWidth="1"/>
    <col min="10" max="10" width="7" customWidth="1"/>
    <col min="11" max="11" width="11.42578125" style="12" customWidth="1"/>
    <col min="12" max="12" width="12.28515625" customWidth="1"/>
    <col min="13" max="13" width="11.140625" customWidth="1"/>
    <col min="14" max="14" width="16.7109375" customWidth="1"/>
    <col min="15" max="15" width="16.42578125" bestFit="1" customWidth="1"/>
  </cols>
  <sheetData>
    <row r="1" spans="1:9" x14ac:dyDescent="0.2">
      <c r="A1" s="11"/>
      <c r="B1" s="4"/>
      <c r="C1" s="4"/>
      <c r="D1" s="4"/>
      <c r="E1" s="4"/>
      <c r="F1" s="4"/>
      <c r="G1" s="4"/>
      <c r="H1" s="4"/>
      <c r="I1" s="7"/>
    </row>
    <row r="2" spans="1:9" x14ac:dyDescent="0.2">
      <c r="A2" s="13" t="s">
        <v>48</v>
      </c>
    </row>
    <row r="3" spans="1:9" x14ac:dyDescent="0.2">
      <c r="A3" s="14" t="s">
        <v>58</v>
      </c>
      <c r="G3" s="8"/>
      <c r="H3" s="15"/>
    </row>
    <row r="4" spans="1:9" x14ac:dyDescent="0.2">
      <c r="A4" s="13" t="s">
        <v>0</v>
      </c>
      <c r="E4" s="8"/>
      <c r="F4" s="9"/>
      <c r="G4" s="9"/>
      <c r="H4" s="9"/>
    </row>
    <row r="6" spans="1:9" x14ac:dyDescent="0.2">
      <c r="A6" s="13" t="s">
        <v>18</v>
      </c>
      <c r="F6" s="44"/>
    </row>
    <row r="7" spans="1:9" x14ac:dyDescent="0.2">
      <c r="A7" s="17" t="s">
        <v>53</v>
      </c>
      <c r="B7" s="10"/>
      <c r="C7" s="10"/>
      <c r="D7" s="10"/>
      <c r="E7" s="10"/>
      <c r="F7" s="44"/>
      <c r="G7" s="55" t="s">
        <v>57</v>
      </c>
    </row>
    <row r="9" spans="1:9" x14ac:dyDescent="0.2">
      <c r="A9" s="13" t="s">
        <v>25</v>
      </c>
      <c r="B9" s="19"/>
      <c r="F9" s="20" t="s">
        <v>12</v>
      </c>
      <c r="H9" s="21"/>
    </row>
    <row r="10" spans="1:9" x14ac:dyDescent="0.2">
      <c r="A10" s="16" t="s">
        <v>19</v>
      </c>
      <c r="F10" s="2"/>
      <c r="G10" t="s">
        <v>20</v>
      </c>
      <c r="H10" s="21"/>
    </row>
    <row r="11" spans="1:9" x14ac:dyDescent="0.2">
      <c r="A11" s="16" t="s">
        <v>21</v>
      </c>
      <c r="H11" s="21"/>
    </row>
    <row r="12" spans="1:9" x14ac:dyDescent="0.2">
      <c r="B12" t="s">
        <v>5</v>
      </c>
      <c r="C12" s="3"/>
      <c r="D12" t="s">
        <v>22</v>
      </c>
      <c r="F12" s="22">
        <f>C12/2</f>
        <v>0</v>
      </c>
    </row>
    <row r="13" spans="1:9" x14ac:dyDescent="0.2">
      <c r="A13" s="16" t="s">
        <v>40</v>
      </c>
      <c r="F13" s="23"/>
      <c r="H13" s="21"/>
    </row>
    <row r="14" spans="1:9" x14ac:dyDescent="0.2">
      <c r="B14" t="s">
        <v>5</v>
      </c>
      <c r="C14" s="3"/>
      <c r="D14" t="s">
        <v>13</v>
      </c>
      <c r="F14" s="22">
        <f>C14/3</f>
        <v>0</v>
      </c>
      <c r="H14" s="21"/>
    </row>
    <row r="15" spans="1:9" x14ac:dyDescent="0.2">
      <c r="A15" s="16" t="s">
        <v>23</v>
      </c>
      <c r="F15" s="21"/>
      <c r="H15" s="21"/>
    </row>
    <row r="16" spans="1:9" x14ac:dyDescent="0.2">
      <c r="B16" t="s">
        <v>5</v>
      </c>
      <c r="C16" s="3"/>
      <c r="D16" t="s">
        <v>24</v>
      </c>
      <c r="F16" s="22">
        <f>C16/52</f>
        <v>0</v>
      </c>
      <c r="H16" s="24" t="s">
        <v>2</v>
      </c>
    </row>
    <row r="17" spans="1:16" ht="13.5" thickBot="1" x14ac:dyDescent="0.25">
      <c r="E17" s="25" t="s">
        <v>46</v>
      </c>
      <c r="F17" s="26" t="str">
        <f>FIXED(F10+F12+F14+F16+0.49,0)</f>
        <v>0</v>
      </c>
      <c r="G17" t="s">
        <v>30</v>
      </c>
      <c r="H17" s="27">
        <f>F17*6</f>
        <v>0</v>
      </c>
      <c r="J17" t="s">
        <v>55</v>
      </c>
    </row>
    <row r="18" spans="1:16" ht="13.5" thickTop="1" x14ac:dyDescent="0.2">
      <c r="A18" s="13" t="s">
        <v>27</v>
      </c>
      <c r="J18" t="s">
        <v>56</v>
      </c>
    </row>
    <row r="19" spans="1:16" x14ac:dyDescent="0.2">
      <c r="A19" s="13" t="s">
        <v>28</v>
      </c>
      <c r="C19">
        <f>F7</f>
        <v>0</v>
      </c>
      <c r="D19" s="5" t="s">
        <v>4</v>
      </c>
      <c r="E19" s="43"/>
      <c r="F19" t="s">
        <v>16</v>
      </c>
      <c r="H19" s="21"/>
      <c r="J19" t="s">
        <v>59</v>
      </c>
    </row>
    <row r="20" spans="1:16" x14ac:dyDescent="0.2">
      <c r="C20" s="46" t="s">
        <v>49</v>
      </c>
      <c r="D20">
        <f>F7</f>
        <v>0</v>
      </c>
      <c r="E20" s="45"/>
      <c r="F20" s="20"/>
      <c r="H20" s="21"/>
      <c r="J20" s="21" t="s">
        <v>15</v>
      </c>
      <c r="K20" s="57" t="s">
        <v>1</v>
      </c>
    </row>
    <row r="21" spans="1:16" ht="15" x14ac:dyDescent="0.3">
      <c r="D21" s="25" t="s">
        <v>26</v>
      </c>
      <c r="E21" s="28">
        <v>76.599999999999994</v>
      </c>
      <c r="H21" s="21"/>
      <c r="J21" s="21">
        <v>2001</v>
      </c>
      <c r="K21" s="58">
        <v>76.599999999999994</v>
      </c>
      <c r="O21" s="51"/>
      <c r="P21" s="51"/>
    </row>
    <row r="22" spans="1:16" ht="15" x14ac:dyDescent="0.3">
      <c r="D22" s="25" t="s">
        <v>29</v>
      </c>
      <c r="E22" s="29">
        <f>IF(E19&gt;0,E19/E20*E21,0)</f>
        <v>0</v>
      </c>
      <c r="F22" t="s">
        <v>16</v>
      </c>
      <c r="H22" s="21"/>
      <c r="J22" s="21">
        <v>2002</v>
      </c>
      <c r="K22" s="58">
        <v>77.8</v>
      </c>
      <c r="O22" s="51"/>
      <c r="P22" s="52"/>
    </row>
    <row r="23" spans="1:16" ht="15.75" thickBot="1" x14ac:dyDescent="0.35">
      <c r="D23" s="25" t="s">
        <v>17</v>
      </c>
      <c r="E23" s="30">
        <f>IF(E22=0,0,FIXED(E22/50000+0.5,0))</f>
        <v>0</v>
      </c>
      <c r="F23" t="s">
        <v>3</v>
      </c>
      <c r="G23" t="s">
        <v>4</v>
      </c>
      <c r="H23" s="31">
        <f>E23*3</f>
        <v>0</v>
      </c>
      <c r="J23" s="21">
        <v>2003</v>
      </c>
      <c r="K23" s="58">
        <v>79</v>
      </c>
      <c r="O23" s="51"/>
    </row>
    <row r="24" spans="1:16" ht="15.75" thickTop="1" x14ac:dyDescent="0.3">
      <c r="A24" s="13" t="s">
        <v>31</v>
      </c>
      <c r="B24" s="19"/>
      <c r="H24" s="21"/>
      <c r="J24" s="21">
        <v>2004</v>
      </c>
      <c r="K24" s="58">
        <v>80.400000000000006</v>
      </c>
      <c r="O24" s="51"/>
    </row>
    <row r="25" spans="1:16" ht="15" x14ac:dyDescent="0.3">
      <c r="A25" s="13" t="s">
        <v>32</v>
      </c>
      <c r="B25" s="19"/>
      <c r="H25" s="21"/>
      <c r="J25" s="21">
        <v>2005</v>
      </c>
      <c r="K25" s="58">
        <v>81.400000000000006</v>
      </c>
      <c r="O25" s="51"/>
    </row>
    <row r="26" spans="1:16" ht="15" x14ac:dyDescent="0.3">
      <c r="A26" s="16" t="s">
        <v>7</v>
      </c>
      <c r="E26" s="1"/>
      <c r="F26" s="21" t="s">
        <v>38</v>
      </c>
      <c r="H26" s="21"/>
      <c r="J26" s="21">
        <v>2006</v>
      </c>
      <c r="K26" s="58">
        <v>82.8</v>
      </c>
      <c r="O26" s="51"/>
    </row>
    <row r="27" spans="1:16" ht="15" x14ac:dyDescent="0.3">
      <c r="A27" s="16" t="s">
        <v>9</v>
      </c>
      <c r="E27" s="1"/>
      <c r="H27" s="21"/>
      <c r="J27" s="21">
        <v>2007</v>
      </c>
      <c r="K27" s="58">
        <v>84.6</v>
      </c>
      <c r="O27" s="51"/>
    </row>
    <row r="28" spans="1:16" ht="15" x14ac:dyDescent="0.2">
      <c r="A28" s="16" t="s">
        <v>8</v>
      </c>
      <c r="E28" s="1"/>
      <c r="H28" s="21"/>
      <c r="J28" s="21">
        <v>2008</v>
      </c>
      <c r="K28" s="58">
        <v>86.8</v>
      </c>
      <c r="O28" s="54"/>
    </row>
    <row r="29" spans="1:16" ht="15" x14ac:dyDescent="0.2">
      <c r="A29" s="16" t="s">
        <v>33</v>
      </c>
      <c r="E29" s="1"/>
      <c r="H29" s="21"/>
      <c r="J29" s="21">
        <v>2009</v>
      </c>
      <c r="K29" s="58">
        <v>87.1</v>
      </c>
      <c r="O29" s="54"/>
    </row>
    <row r="30" spans="1:16" ht="15" x14ac:dyDescent="0.2">
      <c r="A30" s="16" t="s">
        <v>10</v>
      </c>
      <c r="E30" s="1"/>
      <c r="H30" s="21"/>
      <c r="J30" s="21">
        <v>2010</v>
      </c>
      <c r="K30" s="58">
        <v>88</v>
      </c>
      <c r="O30" s="54"/>
    </row>
    <row r="31" spans="1:16" ht="15" x14ac:dyDescent="0.2">
      <c r="A31" s="16" t="s">
        <v>41</v>
      </c>
      <c r="E31" s="1"/>
      <c r="H31" s="21"/>
      <c r="J31" s="21">
        <v>2011</v>
      </c>
      <c r="K31" s="58">
        <v>89.8</v>
      </c>
      <c r="O31" s="54"/>
    </row>
    <row r="32" spans="1:16" ht="15" x14ac:dyDescent="0.2">
      <c r="A32" s="16" t="s">
        <v>34</v>
      </c>
      <c r="E32" s="1"/>
      <c r="H32" s="21"/>
      <c r="J32" s="21">
        <v>2012</v>
      </c>
      <c r="K32" s="58">
        <v>91.4</v>
      </c>
      <c r="O32" s="54"/>
    </row>
    <row r="33" spans="1:16" ht="15" x14ac:dyDescent="0.2">
      <c r="A33" s="16" t="s">
        <v>35</v>
      </c>
      <c r="E33" s="1"/>
      <c r="H33" s="21"/>
      <c r="J33" s="21">
        <v>2013</v>
      </c>
      <c r="K33" s="58">
        <v>92.6</v>
      </c>
      <c r="O33" s="54"/>
    </row>
    <row r="34" spans="1:16" ht="15" x14ac:dyDescent="0.2">
      <c r="A34" s="16" t="s">
        <v>39</v>
      </c>
      <c r="E34" s="21"/>
      <c r="H34" s="21"/>
      <c r="J34" s="21">
        <v>2014</v>
      </c>
      <c r="K34" s="58">
        <v>93.4</v>
      </c>
      <c r="O34" s="54"/>
    </row>
    <row r="35" spans="1:16" ht="13.5" customHeight="1" x14ac:dyDescent="0.2">
      <c r="A35" s="16" t="s">
        <v>43</v>
      </c>
      <c r="E35" s="1"/>
      <c r="H35" s="21"/>
      <c r="J35" s="21">
        <v>2015</v>
      </c>
      <c r="K35" s="58">
        <v>94</v>
      </c>
      <c r="O35" s="54"/>
    </row>
    <row r="36" spans="1:16" ht="15" x14ac:dyDescent="0.2">
      <c r="A36" s="16" t="s">
        <v>42</v>
      </c>
      <c r="E36" s="21"/>
      <c r="H36" s="21"/>
      <c r="J36" s="21">
        <v>2016</v>
      </c>
      <c r="K36" s="58">
        <v>94.5</v>
      </c>
      <c r="O36" s="54"/>
    </row>
    <row r="37" spans="1:16" ht="15" x14ac:dyDescent="0.2">
      <c r="A37" s="40"/>
      <c r="B37" s="33"/>
      <c r="C37" s="33"/>
      <c r="E37" s="1"/>
      <c r="H37" s="21"/>
      <c r="J37" s="21">
        <v>2017</v>
      </c>
      <c r="K37" s="58">
        <v>96</v>
      </c>
      <c r="O37" s="54"/>
    </row>
    <row r="38" spans="1:16" ht="15" x14ac:dyDescent="0.2">
      <c r="A38" s="41"/>
      <c r="B38" s="18"/>
      <c r="C38" s="18"/>
      <c r="E38" s="1"/>
      <c r="H38" s="21"/>
      <c r="J38" s="21">
        <v>2018</v>
      </c>
      <c r="K38" s="58">
        <v>97.9</v>
      </c>
      <c r="O38" s="54"/>
    </row>
    <row r="39" spans="1:16" ht="15.75" thickBot="1" x14ac:dyDescent="0.25">
      <c r="D39" s="25" t="s">
        <v>45</v>
      </c>
      <c r="E39" s="34">
        <f>E38+E37+E35+E33+E32+E31+E30+E29+E28+E27+E26</f>
        <v>0</v>
      </c>
      <c r="F39" t="s">
        <v>6</v>
      </c>
      <c r="G39" t="s">
        <v>4</v>
      </c>
      <c r="H39" s="27">
        <f>E39*10</f>
        <v>0</v>
      </c>
      <c r="J39" s="21">
        <v>2019</v>
      </c>
      <c r="K39" s="58">
        <v>99.4</v>
      </c>
      <c r="O39" s="54"/>
    </row>
    <row r="40" spans="1:16" ht="15.75" thickTop="1" x14ac:dyDescent="0.2">
      <c r="D40" s="5"/>
      <c r="E40" s="56"/>
      <c r="H40" s="21"/>
      <c r="J40" s="21">
        <v>2020</v>
      </c>
      <c r="K40" s="58">
        <v>100</v>
      </c>
      <c r="O40" s="54"/>
    </row>
    <row r="41" spans="1:16" ht="15" x14ac:dyDescent="0.2">
      <c r="A41" s="13" t="s">
        <v>36</v>
      </c>
      <c r="H41" s="21"/>
      <c r="J41" s="21">
        <v>2021</v>
      </c>
      <c r="K41" s="58">
        <v>103</v>
      </c>
      <c r="O41" s="54"/>
    </row>
    <row r="42" spans="1:16" ht="15" x14ac:dyDescent="0.2">
      <c r="A42" s="36" t="s">
        <v>50</v>
      </c>
      <c r="E42" s="21" t="s">
        <v>5</v>
      </c>
      <c r="J42" s="21">
        <v>2022</v>
      </c>
      <c r="K42" s="58">
        <v>109.5</v>
      </c>
      <c r="O42" s="54"/>
    </row>
    <row r="43" spans="1:16" ht="15" x14ac:dyDescent="0.2">
      <c r="A43" s="40"/>
      <c r="B43" s="33"/>
      <c r="C43" s="33"/>
      <c r="E43" s="1"/>
      <c r="J43" s="21">
        <v>2023</v>
      </c>
      <c r="K43" s="58">
        <v>116.4</v>
      </c>
      <c r="O43" s="54"/>
    </row>
    <row r="44" spans="1:16" ht="15" x14ac:dyDescent="0.2">
      <c r="A44" s="40"/>
      <c r="B44" s="33"/>
      <c r="C44" s="33"/>
      <c r="E44" s="1"/>
      <c r="O44" s="54"/>
    </row>
    <row r="45" spans="1:16" ht="15" x14ac:dyDescent="0.2">
      <c r="A45" s="40"/>
      <c r="B45" s="33"/>
      <c r="C45" s="33"/>
      <c r="E45" s="1"/>
      <c r="O45" s="54"/>
      <c r="P45" s="53"/>
    </row>
    <row r="46" spans="1:16" ht="15.75" thickBot="1" x14ac:dyDescent="0.25">
      <c r="D46" s="25" t="s">
        <v>44</v>
      </c>
      <c r="E46" s="35">
        <f>SUM(E43:E45)</f>
        <v>0</v>
      </c>
      <c r="F46" t="s">
        <v>11</v>
      </c>
      <c r="G46" t="s">
        <v>4</v>
      </c>
      <c r="H46" s="27">
        <f>E46*5</f>
        <v>0</v>
      </c>
      <c r="O46" s="54"/>
      <c r="P46" s="53"/>
    </row>
    <row r="47" spans="1:16" ht="15.75" thickTop="1" x14ac:dyDescent="0.2">
      <c r="A47" s="36" t="s">
        <v>51</v>
      </c>
      <c r="O47" s="54"/>
      <c r="P47" s="53"/>
    </row>
    <row r="48" spans="1:16" ht="15" x14ac:dyDescent="0.2">
      <c r="A48" s="36" t="s">
        <v>37</v>
      </c>
      <c r="H48" s="21"/>
      <c r="O48" s="54"/>
      <c r="P48" s="53"/>
    </row>
    <row r="49" spans="1:16" ht="15" x14ac:dyDescent="0.2">
      <c r="A49" s="40"/>
      <c r="B49" s="33"/>
      <c r="C49" s="33"/>
      <c r="D49" s="33"/>
      <c r="E49" s="33"/>
      <c r="F49" s="33"/>
      <c r="G49" s="33"/>
      <c r="O49" s="54"/>
      <c r="P49" s="53"/>
    </row>
    <row r="50" spans="1:16" ht="13.5" customHeight="1" x14ac:dyDescent="0.2">
      <c r="A50" s="40"/>
      <c r="B50" s="33"/>
      <c r="C50" s="33"/>
      <c r="D50" s="33"/>
      <c r="E50" s="33"/>
      <c r="F50" s="33"/>
      <c r="G50" s="33"/>
      <c r="O50" s="54"/>
      <c r="P50" s="53"/>
    </row>
    <row r="51" spans="1:16" ht="15.75" thickBot="1" x14ac:dyDescent="0.25">
      <c r="D51" s="25"/>
      <c r="G51" s="5" t="s">
        <v>47</v>
      </c>
      <c r="H51" s="42"/>
      <c r="O51" s="54"/>
      <c r="P51" s="53"/>
    </row>
    <row r="52" spans="1:16" ht="16.5" thickTop="1" thickBot="1" x14ac:dyDescent="0.25">
      <c r="O52" s="54"/>
      <c r="P52" s="53"/>
    </row>
    <row r="53" spans="1:16" ht="16.5" thickTop="1" thickBot="1" x14ac:dyDescent="0.25">
      <c r="G53" s="5" t="s">
        <v>14</v>
      </c>
      <c r="H53" s="37">
        <f>H17+H23+H39+H46+H51</f>
        <v>0</v>
      </c>
      <c r="O53" s="54"/>
      <c r="P53" s="53"/>
    </row>
    <row r="54" spans="1:16" ht="16.5" thickTop="1" thickBot="1" x14ac:dyDescent="0.25">
      <c r="E54" s="21"/>
      <c r="G54" s="47" t="s">
        <v>52</v>
      </c>
      <c r="H54" s="49">
        <f>IF(H53=0,0,IF(H53&lt;100,1,IF(H53&lt;200,2,IF(H53&lt;350,3,IF(H53&gt;349,4,0)))))</f>
        <v>0</v>
      </c>
      <c r="O54" s="54"/>
      <c r="P54" s="53"/>
    </row>
    <row r="55" spans="1:16" ht="15.75" thickBot="1" x14ac:dyDescent="0.25">
      <c r="G55" s="48" t="s">
        <v>54</v>
      </c>
      <c r="H55" s="50">
        <f>IF(H54=1,"P 10",IF(H54=2,"P 11",IF(H54=3,"P 12",IF(H54=4,"P 13",0))))</f>
        <v>0</v>
      </c>
      <c r="O55" s="54"/>
      <c r="P55" s="53"/>
    </row>
    <row r="56" spans="1:16" s="33" customFormat="1" ht="15" x14ac:dyDescent="0.2">
      <c r="A56" s="32"/>
      <c r="I56" s="38"/>
      <c r="K56" s="39"/>
      <c r="O56" s="54"/>
      <c r="P56" s="53"/>
    </row>
    <row r="57" spans="1:16" ht="15" x14ac:dyDescent="0.2">
      <c r="O57" s="54"/>
      <c r="P57" s="52"/>
    </row>
    <row r="58" spans="1:16" ht="15" x14ac:dyDescent="0.2">
      <c r="O58" s="54"/>
      <c r="P58" s="52"/>
    </row>
  </sheetData>
  <sheetProtection algorithmName="SHA-512" hashValue="PAVc7OSVjenSfUhbdz5n574B9vTNZm1yORMqfgkKjGP/NwOYUKlclVXndyifLG7uVFMjTZpDqebjlbzN64cjUw==" saltValue="lJDMaADHD90tYC4r65RQPw==" spinCount="100000" sheet="1" objects="1" scenarios="1" selectLockedCells="1"/>
  <phoneticPr fontId="0" type="noConversion"/>
  <pageMargins left="0.72" right="0.77" top="0.78740157480314965" bottom="0.98425196850393704" header="0.51181102362204722" footer="0.68"/>
  <pageSetup paperSize="9" fitToHeight="0" orientation="portrait" r:id="rId1"/>
  <headerFooter alignWithMargins="0">
    <oddHeader>&amp;L&amp;F</oddHeader>
    <oddFooter>&amp;L
..........................................
(Kirchengemeinderat/Vorstand)&amp;C
.........................................
(Pflegedienstleiter/in)&amp;R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Einguppierung</dc:title>
  <dc:subject>Geschäftsführer</dc:subject>
  <dc:creator>Richter, Jens</dc:creator>
  <cp:keywords>gfvlso.xlt</cp:keywords>
  <cp:lastModifiedBy>Richter, Jens</cp:lastModifiedBy>
  <cp:lastPrinted>2021-01-04T11:31:18Z</cp:lastPrinted>
  <dcterms:created xsi:type="dcterms:W3CDTF">2003-03-31T05:36:30Z</dcterms:created>
  <dcterms:modified xsi:type="dcterms:W3CDTF">2024-05-23T08:24:12Z</dcterms:modified>
</cp:coreProperties>
</file>